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8"/>
  </bookViews>
  <sheets>
    <sheet name="2015" sheetId="1" state="hidden" r:id="rId1"/>
    <sheet name="свод2015" sheetId="2" state="hidden" r:id="rId2"/>
    <sheet name=" свод 2016" sheetId="3" state="hidden" r:id="rId3"/>
    <sheet name="2016" sheetId="4" state="hidden" r:id="rId4"/>
    <sheet name="свод 2017" sheetId="5" state="hidden" r:id="rId5"/>
    <sheet name="пг2017" sheetId="6" state="hidden" r:id="rId6"/>
    <sheet name="свод 2018" sheetId="7" state="hidden" r:id="rId7"/>
    <sheet name="2018" sheetId="8" state="hidden" r:id="rId8"/>
    <sheet name="2017г" sheetId="9" r:id="rId9"/>
  </sheets>
  <definedNames/>
  <calcPr fullCalcOnLoad="1"/>
</workbook>
</file>

<file path=xl/sharedStrings.xml><?xml version="1.0" encoding="utf-8"?>
<sst xmlns="http://schemas.openxmlformats.org/spreadsheetml/2006/main" count="228" uniqueCount="76">
  <si>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</si>
  <si>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</si>
  <si>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</si>
  <si>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</si>
  <si>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</si>
  <si>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об использовании органом местного самоуправления, подведомственными </t>
  </si>
  <si>
    <t>тыс.руб.</t>
  </si>
  <si>
    <t>по муниципальному образованию "Шенкурский муниципальный район"</t>
  </si>
  <si>
    <t>РОО администрации МО "Шенкурский муниципальный район"</t>
  </si>
  <si>
    <t>МБОУ  "Наводовская ООШ"</t>
  </si>
  <si>
    <t>МБОУ  "Боровская ООШ"</t>
  </si>
  <si>
    <t>Д/с №1</t>
  </si>
  <si>
    <t>ДШИ</t>
  </si>
  <si>
    <t>Мун.задание</t>
  </si>
  <si>
    <t>Целев</t>
  </si>
  <si>
    <t>План</t>
  </si>
  <si>
    <t>МБОУ  "Шенкурская СОШ"</t>
  </si>
  <si>
    <t>МБОУ  "Ровдинская СОШ"</t>
  </si>
  <si>
    <t>МБОУ  "Устьпаденьгская ООШ"</t>
  </si>
  <si>
    <t>МБОУ "Шеговарская СОШ"</t>
  </si>
  <si>
    <t>МБДОУ  "Шенкурский детский сад комбинированного вида № 1  "Ваганочка"</t>
  </si>
  <si>
    <t>МБОУ ДОД "ДШИ № 18"</t>
  </si>
  <si>
    <t>МБУК  "Шенкурский РКМ"</t>
  </si>
  <si>
    <t>МБУК  "Межпоселенческая библиотека Шенкурского района им. М. П. Шукшина"</t>
  </si>
  <si>
    <t xml:space="preserve">Музей </t>
  </si>
  <si>
    <t>Библиотека</t>
  </si>
  <si>
    <t>Собрание депутатов МО "Шенкурский муниципальный район"</t>
  </si>
  <si>
    <t>Администрация МО "Шенкурский муниципальный район"</t>
  </si>
  <si>
    <t>Комитет по финансам и экономике МО "Шенкурский муниципальный район"</t>
  </si>
  <si>
    <t>РОО</t>
  </si>
  <si>
    <t>Собрание</t>
  </si>
  <si>
    <t>КФЭ</t>
  </si>
  <si>
    <t>Адм МО</t>
  </si>
  <si>
    <t>ост-к на 01.01.15</t>
  </si>
  <si>
    <t>"Наводовская ООШ"</t>
  </si>
  <si>
    <t>"Боровская ООШ"</t>
  </si>
  <si>
    <t>"Ровдинская СОШ"</t>
  </si>
  <si>
    <t>"Устьпаденьгская ООШ"</t>
  </si>
  <si>
    <t>"Шеговарская СОШ"</t>
  </si>
  <si>
    <t>"Шенкурская СОШ"</t>
  </si>
  <si>
    <t>организациями выделяемых бюджетных средств за полугодие 2015 г.</t>
  </si>
  <si>
    <t>Исполнено                     за п/годие 2015 г.</t>
  </si>
  <si>
    <t>Касса</t>
  </si>
  <si>
    <t>По Адм МО все расх.за минусом 251, -муз.-библ.</t>
  </si>
  <si>
    <t>План                на 2015 г.</t>
  </si>
  <si>
    <t>МБОУ  "Ровдинская СШ"</t>
  </si>
  <si>
    <t>МБОУ  "Наводовская ОШ"</t>
  </si>
  <si>
    <t>МБОУ  "Боровская ОШ"</t>
  </si>
  <si>
    <t>МБОУ  "Шенкурская СШ"</t>
  </si>
  <si>
    <t>МБОУ  "Устьпаденьгская ОШ"</t>
  </si>
  <si>
    <t>МБОУ "Шеговарская СШ"</t>
  </si>
  <si>
    <t>МБУ ДО "ДШИ № 18"</t>
  </si>
  <si>
    <t>План                на 2016 г.</t>
  </si>
  <si>
    <t>ост-к на 01.01.16</t>
  </si>
  <si>
    <t>Муниципальное бюджетное учреждение культуры  "Шенкурская централизованная библиотечная система"</t>
  </si>
  <si>
    <t>Исполнено                     за полугодие 2016 г.</t>
  </si>
  <si>
    <t>организациями выделяемых бюджетных средств за полугодие 2016 г.</t>
  </si>
  <si>
    <t>"Шенкурская СШ"</t>
  </si>
  <si>
    <t>"Шеговарская СШ"</t>
  </si>
  <si>
    <t>"Устьпаденьгская ОШ"</t>
  </si>
  <si>
    <t>"Ровдинская СШ"</t>
  </si>
  <si>
    <t>"Наводовская ОШ"</t>
  </si>
  <si>
    <t>"Боровская ОШ"</t>
  </si>
  <si>
    <t>МБОУ ДО "ДШИ № 18"</t>
  </si>
  <si>
    <t>По Адм МО все расх.за минусом 251, -муз.-библ.,жилье сиротам,приобрет.жилья,мука, предприним.,15,0-почетн.гражд.</t>
  </si>
  <si>
    <t>План                на 2017 г.</t>
  </si>
  <si>
    <t>План                     на 2017 г.</t>
  </si>
  <si>
    <t>организациями выделяемых бюджетных средств за полугодие 2017 г.</t>
  </si>
  <si>
    <t>По Адм МО все расх.за минусом 251, -муз.-библ.,жилье сиротам,приобрет.жилья,мука, предприним.,15,0-почетн.гражд.,выборы</t>
  </si>
  <si>
    <t>Исполнено                     за 9 месяцев 2017 г.</t>
  </si>
  <si>
    <t>организациями выделяемых бюджетных средств за 2017 г.</t>
  </si>
  <si>
    <t>Исполнено         за 2017г.</t>
  </si>
  <si>
    <t>организациями выделяемых бюджетных средств за 1 квартал 2018 г.</t>
  </si>
  <si>
    <t>План                     на 2018 г.</t>
  </si>
  <si>
    <t>Исполнено                     за 1 квартал 2018 г.</t>
  </si>
  <si>
    <t xml:space="preserve">об использовании органами местного самоуправления, подведомственными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</si>
</sst>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_-* #,##0.0_р_._-;\-* #,##0.0_р_._-;_-* &quot;-&quot;?_р_._-;_-@_-"/>
    <numFmt numFmtId="199" formatCode="_-* #,##0.00_р_._-;\-* #,##0.00_р_._-;_-* &quot;-&quot;?_р_._-;_-@_-"/>
    <numFmt numFmtId="200" formatCode="_-* #,##0.000_р_._-;\-* #,##0.000_р_._-;_-* &quot;-&quot;?_р_._-;_-@_-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-* #,##0_р_._-;\-* #,##0_р_._-;_-* &quot;-&quot;?_р_._-;_-@_-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91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91" fontId="3" fillId="0" borderId="13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7" fontId="3" fillId="33" borderId="10" xfId="0" applyNumberFormat="1" applyFont="1" applyFill="1" applyBorder="1" applyAlignment="1">
      <alignment horizontal="center" wrapText="1"/>
    </xf>
    <xf numFmtId="197" fontId="3" fillId="0" borderId="13" xfId="0" applyNumberFormat="1" applyFont="1" applyBorder="1" applyAlignment="1">
      <alignment horizontal="center"/>
    </xf>
    <xf numFmtId="197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198" fontId="4" fillId="0" borderId="11" xfId="0" applyNumberFormat="1" applyFont="1" applyFill="1" applyBorder="1" applyAlignment="1">
      <alignment wrapText="1"/>
    </xf>
    <xf numFmtId="198" fontId="4" fillId="0" borderId="0" xfId="0" applyNumberFormat="1" applyFont="1" applyAlignment="1">
      <alignment/>
    </xf>
    <xf numFmtId="199" fontId="3" fillId="0" borderId="10" xfId="0" applyNumberFormat="1" applyFont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71" fontId="0" fillId="34" borderId="0" xfId="0" applyNumberFormat="1" applyFill="1" applyAlignment="1">
      <alignment/>
    </xf>
    <xf numFmtId="201" fontId="3" fillId="33" borderId="10" xfId="0" applyNumberFormat="1" applyFont="1" applyFill="1" applyBorder="1" applyAlignment="1">
      <alignment wrapText="1"/>
    </xf>
    <xf numFmtId="201" fontId="3" fillId="0" borderId="13" xfId="0" applyNumberFormat="1" applyFont="1" applyBorder="1" applyAlignment="1">
      <alignment/>
    </xf>
    <xf numFmtId="171" fontId="0" fillId="35" borderId="0" xfId="0" applyNumberFormat="1" applyFill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1" fontId="0" fillId="0" borderId="10" xfId="0" applyNumberFormat="1" applyFont="1" applyBorder="1" applyAlignment="1">
      <alignment horizontal="right"/>
    </xf>
    <xf numFmtId="19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91" fontId="0" fillId="0" borderId="10" xfId="0" applyNumberFormat="1" applyFont="1" applyBorder="1" applyAlignment="1">
      <alignment horizontal="right"/>
    </xf>
    <xf numFmtId="203" fontId="3" fillId="33" borderId="10" xfId="0" applyNumberFormat="1" applyFont="1" applyFill="1" applyBorder="1" applyAlignment="1">
      <alignment wrapText="1"/>
    </xf>
    <xf numFmtId="20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91" fontId="0" fillId="0" borderId="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171" fontId="9" fillId="33" borderId="10" xfId="0" applyNumberFormat="1" applyFont="1" applyFill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6" customWidth="1"/>
    <col min="2" max="2" width="5.7109375" style="2" customWidth="1"/>
    <col min="3" max="3" width="44.57421875" style="6" customWidth="1"/>
    <col min="4" max="4" width="16.57421875" style="6" customWidth="1"/>
    <col min="5" max="5" width="17.57421875" style="6" customWidth="1"/>
    <col min="6" max="6" width="13.57421875" style="6" customWidth="1"/>
    <col min="7" max="7" width="14.140625" style="6" customWidth="1"/>
    <col min="8" max="8" width="13.140625" style="6" customWidth="1"/>
    <col min="9" max="9" width="11.28125" style="6" customWidth="1"/>
    <col min="10" max="16384" width="9.140625" style="6" customWidth="1"/>
  </cols>
  <sheetData>
    <row r="1" spans="1:6" ht="15.75">
      <c r="A1" s="5"/>
      <c r="B1" s="72" t="s">
        <v>2</v>
      </c>
      <c r="C1" s="72"/>
      <c r="D1" s="72"/>
      <c r="E1" s="72"/>
      <c r="F1" s="72"/>
    </row>
    <row r="2" spans="2:6" s="2" customFormat="1" ht="15.75">
      <c r="B2" s="72" t="s">
        <v>5</v>
      </c>
      <c r="C2" s="72"/>
      <c r="D2" s="72"/>
      <c r="E2" s="72"/>
      <c r="F2" s="72"/>
    </row>
    <row r="3" spans="2:6" s="2" customFormat="1" ht="15.75">
      <c r="B3" s="72" t="s">
        <v>40</v>
      </c>
      <c r="C3" s="72"/>
      <c r="D3" s="72"/>
      <c r="E3" s="72"/>
      <c r="F3" s="72"/>
    </row>
    <row r="4" spans="2:6" s="2" customFormat="1" ht="15.75" hidden="1">
      <c r="B4" s="72"/>
      <c r="C4" s="72"/>
      <c r="D4" s="72"/>
      <c r="E4" s="72"/>
      <c r="F4" s="72"/>
    </row>
    <row r="5" spans="2:6" s="2" customFormat="1" ht="15.75">
      <c r="B5" s="72" t="s">
        <v>7</v>
      </c>
      <c r="C5" s="72"/>
      <c r="D5" s="72"/>
      <c r="E5" s="72"/>
      <c r="F5" s="72"/>
    </row>
    <row r="6" spans="2:6" s="2" customFormat="1" ht="15.75">
      <c r="B6" s="4"/>
      <c r="C6" s="4"/>
      <c r="D6" s="4"/>
      <c r="E6" s="4"/>
      <c r="F6" s="4"/>
    </row>
    <row r="7" spans="2:6" ht="15.75">
      <c r="B7" s="3"/>
      <c r="C7" s="3"/>
      <c r="D7" s="3"/>
      <c r="E7" s="3"/>
      <c r="F7" s="4" t="s">
        <v>6</v>
      </c>
    </row>
    <row r="8" spans="2:6" ht="47.25">
      <c r="B8" s="7" t="s">
        <v>4</v>
      </c>
      <c r="C8" s="7" t="s">
        <v>3</v>
      </c>
      <c r="D8" s="8" t="s">
        <v>44</v>
      </c>
      <c r="E8" s="8" t="s">
        <v>41</v>
      </c>
      <c r="F8" s="8" t="s">
        <v>0</v>
      </c>
    </row>
    <row r="9" spans="2:9" ht="31.5">
      <c r="B9" s="20">
        <v>1</v>
      </c>
      <c r="C9" s="9" t="s">
        <v>8</v>
      </c>
      <c r="D9" s="35">
        <f>свод2015!B20/1000</f>
        <v>5692.175</v>
      </c>
      <c r="E9" s="10">
        <f>свод2015!C20/1000</f>
        <v>5586.609</v>
      </c>
      <c r="F9" s="32">
        <f>E9/D9*100</f>
        <v>98.14541893037372</v>
      </c>
      <c r="H9" s="6">
        <v>5692.2</v>
      </c>
      <c r="I9" s="6">
        <v>5586.6</v>
      </c>
    </row>
    <row r="10" spans="2:9" ht="15.75">
      <c r="B10" s="21">
        <v>2</v>
      </c>
      <c r="C10" s="23" t="s">
        <v>10</v>
      </c>
      <c r="D10" s="36">
        <f>свод2015!F7/1000</f>
        <v>23159.865</v>
      </c>
      <c r="E10" s="33">
        <f>свод2015!G7/1000</f>
        <v>21875.252</v>
      </c>
      <c r="F10" s="32">
        <f>E10/D10*100</f>
        <v>94.45327941246634</v>
      </c>
      <c r="H10" s="6">
        <v>23159.8</v>
      </c>
      <c r="I10" s="6">
        <v>21875.3</v>
      </c>
    </row>
    <row r="11" spans="2:9" ht="15.75">
      <c r="B11" s="21">
        <v>3</v>
      </c>
      <c r="C11" s="23" t="s">
        <v>9</v>
      </c>
      <c r="D11" s="36">
        <f>свод2015!F8/1000</f>
        <v>29664.29562</v>
      </c>
      <c r="E11" s="33">
        <f>свод2015!G8/1000</f>
        <v>29324.339</v>
      </c>
      <c r="F11" s="32">
        <f aca="true" t="shared" si="0" ref="F11:F22">E11/D11*100</f>
        <v>98.85398721629919</v>
      </c>
      <c r="H11" s="6">
        <v>29664.3</v>
      </c>
      <c r="I11" s="6">
        <v>29324.3</v>
      </c>
    </row>
    <row r="12" spans="2:9" ht="15.75">
      <c r="B12" s="21">
        <v>4</v>
      </c>
      <c r="C12" s="23" t="s">
        <v>17</v>
      </c>
      <c r="D12" s="36">
        <f>свод2015!F9/1000</f>
        <v>45015.169</v>
      </c>
      <c r="E12" s="33">
        <f>свод2015!G9/1000</f>
        <v>43863.112</v>
      </c>
      <c r="F12" s="32">
        <f t="shared" si="0"/>
        <v>97.44073603278042</v>
      </c>
      <c r="H12" s="6">
        <v>45015.2</v>
      </c>
      <c r="I12" s="6">
        <v>43863.1</v>
      </c>
    </row>
    <row r="13" spans="2:9" ht="15.75">
      <c r="B13" s="21">
        <v>5</v>
      </c>
      <c r="C13" s="22" t="s">
        <v>18</v>
      </c>
      <c r="D13" s="36">
        <f>свод2015!F10/1000</f>
        <v>21883.751</v>
      </c>
      <c r="E13" s="33">
        <f>свод2015!G10/1000</f>
        <v>21319.332</v>
      </c>
      <c r="F13" s="32">
        <f t="shared" si="0"/>
        <v>97.42083064279062</v>
      </c>
      <c r="H13" s="6">
        <v>21883.7</v>
      </c>
      <c r="I13" s="6">
        <v>21319.3</v>
      </c>
    </row>
    <row r="14" spans="2:9" ht="15.75">
      <c r="B14" s="20">
        <v>6</v>
      </c>
      <c r="C14" s="22" t="s">
        <v>19</v>
      </c>
      <c r="D14" s="36">
        <f>свод2015!F11/1000</f>
        <v>43524.922</v>
      </c>
      <c r="E14" s="33">
        <f>свод2015!G11/1000</f>
        <v>41547.511</v>
      </c>
      <c r="F14" s="32">
        <f t="shared" si="0"/>
        <v>95.45683045681277</v>
      </c>
      <c r="H14" s="6">
        <v>43524.9</v>
      </c>
      <c r="I14" s="6">
        <v>41547.5</v>
      </c>
    </row>
    <row r="15" spans="2:9" ht="15.75">
      <c r="B15" s="20">
        <v>7</v>
      </c>
      <c r="C15" s="22" t="s">
        <v>16</v>
      </c>
      <c r="D15" s="36">
        <f>свод2015!F12/1000</f>
        <v>49313.092</v>
      </c>
      <c r="E15" s="33">
        <f>свод2015!G12/1000</f>
        <v>49313.092</v>
      </c>
      <c r="F15" s="32">
        <f t="shared" si="0"/>
        <v>100</v>
      </c>
      <c r="H15" s="6">
        <v>49313.1</v>
      </c>
      <c r="I15" s="6">
        <v>49313.1</v>
      </c>
    </row>
    <row r="16" spans="2:9" ht="30">
      <c r="B16" s="20">
        <v>8</v>
      </c>
      <c r="C16" s="23" t="s">
        <v>20</v>
      </c>
      <c r="D16" s="36">
        <f>свод2015!F13/1000</f>
        <v>41356.568</v>
      </c>
      <c r="E16" s="33">
        <f>свод2015!G13/1000</f>
        <v>37429.745</v>
      </c>
      <c r="F16" s="32">
        <f t="shared" si="0"/>
        <v>90.50495921228281</v>
      </c>
      <c r="H16" s="6">
        <v>41356.6</v>
      </c>
      <c r="I16" s="6">
        <v>37429.7</v>
      </c>
    </row>
    <row r="17" spans="2:9" ht="15.75">
      <c r="B17" s="21">
        <v>9</v>
      </c>
      <c r="C17" s="22" t="s">
        <v>21</v>
      </c>
      <c r="D17" s="36">
        <f>свод2015!F14/1000</f>
        <v>10221.551</v>
      </c>
      <c r="E17" s="33">
        <f>свод2015!G14/1000</f>
        <v>10218.051</v>
      </c>
      <c r="F17" s="32">
        <f t="shared" si="0"/>
        <v>99.96575862117207</v>
      </c>
      <c r="H17" s="6">
        <v>10221.5</v>
      </c>
      <c r="I17" s="6">
        <v>10218.1</v>
      </c>
    </row>
    <row r="18" spans="2:9" ht="15.75">
      <c r="B18" s="21">
        <v>10</v>
      </c>
      <c r="C18" s="22" t="s">
        <v>22</v>
      </c>
      <c r="D18" s="36">
        <f>свод2015!F18/1000</f>
        <v>5500.97203</v>
      </c>
      <c r="E18" s="33">
        <f>свод2015!G18/1000</f>
        <v>5329.608</v>
      </c>
      <c r="F18" s="32">
        <f t="shared" si="0"/>
        <v>96.8848409141975</v>
      </c>
      <c r="H18" s="6">
        <v>5501</v>
      </c>
      <c r="I18" s="6">
        <v>5329.6</v>
      </c>
    </row>
    <row r="19" spans="2:9" ht="38.25" customHeight="1">
      <c r="B19" s="21">
        <v>11</v>
      </c>
      <c r="C19" s="23" t="s">
        <v>23</v>
      </c>
      <c r="D19" s="36">
        <f>свод2015!F19/1000</f>
        <v>19952.292</v>
      </c>
      <c r="E19" s="33">
        <f>свод2015!G19/1000</f>
        <v>19571.555</v>
      </c>
      <c r="F19" s="32">
        <f t="shared" si="0"/>
        <v>98.09176309167889</v>
      </c>
      <c r="H19" s="6">
        <v>19952.3</v>
      </c>
      <c r="I19" s="6">
        <v>19571.6</v>
      </c>
    </row>
    <row r="20" spans="2:9" ht="30">
      <c r="B20" s="21">
        <v>12</v>
      </c>
      <c r="C20" s="24" t="s">
        <v>26</v>
      </c>
      <c r="D20" s="36">
        <f>свод2015!F21/1000</f>
        <v>2907</v>
      </c>
      <c r="E20" s="33">
        <f>свод2015!G21/1000</f>
        <v>2776.657</v>
      </c>
      <c r="F20" s="32">
        <f t="shared" si="0"/>
        <v>95.51623667010665</v>
      </c>
      <c r="H20" s="6">
        <v>2907</v>
      </c>
      <c r="I20" s="6">
        <v>2776.7</v>
      </c>
    </row>
    <row r="21" spans="2:9" ht="30">
      <c r="B21" s="21">
        <v>13</v>
      </c>
      <c r="C21" s="24" t="s">
        <v>28</v>
      </c>
      <c r="D21" s="36">
        <f>свод2015!F22/1000</f>
        <v>6662.5</v>
      </c>
      <c r="E21" s="33">
        <f>свод2015!G22/1000</f>
        <v>6215.243</v>
      </c>
      <c r="F21" s="32">
        <f>E21/D21*100</f>
        <v>93.2869493433396</v>
      </c>
      <c r="H21" s="6">
        <v>6662.5</v>
      </c>
      <c r="I21" s="6">
        <v>6215.2</v>
      </c>
    </row>
    <row r="22" spans="2:9" ht="30">
      <c r="B22" s="21">
        <v>14</v>
      </c>
      <c r="C22" s="24" t="s">
        <v>27</v>
      </c>
      <c r="D22" s="36">
        <f>свод2015!F23/1000</f>
        <v>42258.967</v>
      </c>
      <c r="E22" s="33">
        <f>свод2015!G23/1000</f>
        <v>39884.203</v>
      </c>
      <c r="F22" s="32">
        <f t="shared" si="0"/>
        <v>94.3804494795152</v>
      </c>
      <c r="H22" s="6">
        <v>42259</v>
      </c>
      <c r="I22" s="6">
        <v>39884.2</v>
      </c>
    </row>
    <row r="23" spans="2:9" ht="15.75">
      <c r="B23" s="11"/>
      <c r="C23" s="27" t="s">
        <v>1</v>
      </c>
      <c r="D23" s="37">
        <f>SUM(D9:D22)</f>
        <v>347113.11965</v>
      </c>
      <c r="E23" s="34">
        <f>SUM(E9:E22)</f>
        <v>334254.309</v>
      </c>
      <c r="F23" s="32">
        <f>E23/D23*100</f>
        <v>96.29549852135645</v>
      </c>
      <c r="H23" s="34">
        <f>SUM(H9:H22)</f>
        <v>347113.10000000003</v>
      </c>
      <c r="I23" s="34">
        <f>SUM(I9:I22)</f>
        <v>334254.3</v>
      </c>
    </row>
    <row r="24" spans="1:6" s="15" customFormat="1" ht="12.75">
      <c r="A24" s="6"/>
      <c r="B24" s="12"/>
      <c r="C24" s="13"/>
      <c r="D24" s="13"/>
      <c r="E24" s="14"/>
      <c r="F24" s="14"/>
    </row>
    <row r="25" spans="2:6" s="15" customFormat="1" ht="12.75">
      <c r="B25" s="12"/>
      <c r="C25" s="16"/>
      <c r="D25" s="16"/>
      <c r="E25" s="14"/>
      <c r="F25" s="14"/>
    </row>
    <row r="26" spans="1:6" ht="12.75">
      <c r="A26" s="15"/>
      <c r="B26" s="3"/>
      <c r="C26" s="16"/>
      <c r="D26" s="16"/>
      <c r="E26" s="3"/>
      <c r="F26" s="3"/>
    </row>
    <row r="27" spans="2:6" ht="15.75">
      <c r="B27" s="17"/>
      <c r="C27" s="16"/>
      <c r="D27" s="16"/>
      <c r="E27" s="72"/>
      <c r="F27" s="72"/>
    </row>
    <row r="28" spans="2:6" ht="15.75">
      <c r="B28" s="17"/>
      <c r="C28" s="17"/>
      <c r="D28" s="17"/>
      <c r="E28" s="17"/>
      <c r="F28" s="17"/>
    </row>
    <row r="29" spans="2:6" ht="15.75">
      <c r="B29" s="17"/>
      <c r="C29" s="17"/>
      <c r="D29" s="17"/>
      <c r="E29" s="17"/>
      <c r="F29" s="17"/>
    </row>
    <row r="30" spans="2:6" ht="15.75">
      <c r="B30" s="17"/>
      <c r="C30" s="17"/>
      <c r="D30" s="17"/>
      <c r="E30" s="72"/>
      <c r="F30" s="72"/>
    </row>
    <row r="31" spans="2:6" ht="15.75">
      <c r="B31" s="73"/>
      <c r="C31" s="73"/>
      <c r="D31" s="17"/>
      <c r="E31" s="17"/>
      <c r="F31" s="17"/>
    </row>
    <row r="32" spans="3:6" ht="12.75">
      <c r="C32" s="1"/>
      <c r="D32" s="1"/>
      <c r="E32" s="1"/>
      <c r="F32" s="1"/>
    </row>
  </sheetData>
  <sheetProtection/>
  <mergeCells count="8">
    <mergeCell ref="E30:F30"/>
    <mergeCell ref="B31:C31"/>
    <mergeCell ref="B1:F1"/>
    <mergeCell ref="B2:F2"/>
    <mergeCell ref="B3:F3"/>
    <mergeCell ref="B4:F4"/>
    <mergeCell ref="B5:F5"/>
    <mergeCell ref="E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3.8515625" style="0" customWidth="1"/>
    <col min="2" max="2" width="16.57421875" style="0" customWidth="1"/>
    <col min="3" max="3" width="16.57421875" style="0" bestFit="1" customWidth="1"/>
    <col min="4" max="5" width="15.57421875" style="0" bestFit="1" customWidth="1"/>
    <col min="6" max="7" width="16.57421875" style="0" bestFit="1" customWidth="1"/>
  </cols>
  <sheetData>
    <row r="2" spans="6:7" ht="12.75">
      <c r="F2" s="18" t="s">
        <v>33</v>
      </c>
      <c r="G2">
        <f>9118.03+7253.5+620092.04+2034.62+20855.15</f>
        <v>659353.3400000001</v>
      </c>
    </row>
    <row r="3" spans="6:7" ht="12.75">
      <c r="F3" s="18"/>
      <c r="G3" s="25">
        <v>259275123</v>
      </c>
    </row>
    <row r="4" spans="6:7" ht="12.75">
      <c r="F4" s="18"/>
      <c r="G4" s="19">
        <f>SUM(G2:G3)</f>
        <v>259934476.34</v>
      </c>
    </row>
    <row r="5" spans="2:7" ht="12.75">
      <c r="B5" s="74" t="s">
        <v>13</v>
      </c>
      <c r="C5" s="74"/>
      <c r="D5" s="74" t="s">
        <v>14</v>
      </c>
      <c r="E5" s="74"/>
      <c r="F5" s="74" t="s">
        <v>1</v>
      </c>
      <c r="G5" s="74"/>
    </row>
    <row r="6" spans="1:7" ht="12.75">
      <c r="A6" s="26"/>
      <c r="B6" s="18" t="s">
        <v>15</v>
      </c>
      <c r="C6" s="18" t="s">
        <v>42</v>
      </c>
      <c r="D6" s="18" t="s">
        <v>15</v>
      </c>
      <c r="E6" s="18" t="s">
        <v>42</v>
      </c>
      <c r="F6" s="18" t="s">
        <v>15</v>
      </c>
      <c r="G6" s="18" t="s">
        <v>42</v>
      </c>
    </row>
    <row r="7" spans="1:7" s="30" customFormat="1" ht="15" customHeight="1">
      <c r="A7" s="28" t="s">
        <v>35</v>
      </c>
      <c r="B7" s="29">
        <v>21752020</v>
      </c>
      <c r="C7" s="29">
        <v>20503686</v>
      </c>
      <c r="D7" s="29">
        <v>1407845</v>
      </c>
      <c r="E7" s="29">
        <v>1371566</v>
      </c>
      <c r="F7" s="29">
        <f>SUM(B7+D7)</f>
        <v>23159865</v>
      </c>
      <c r="G7" s="29">
        <f>SUM(C7+E7)</f>
        <v>21875252</v>
      </c>
    </row>
    <row r="8" spans="1:7" s="30" customFormat="1" ht="15" customHeight="1">
      <c r="A8" s="28" t="s">
        <v>34</v>
      </c>
      <c r="B8" s="29">
        <v>26609624.62</v>
      </c>
      <c r="C8" s="29">
        <v>26297118</v>
      </c>
      <c r="D8" s="29">
        <v>3054671</v>
      </c>
      <c r="E8" s="29">
        <v>3027221</v>
      </c>
      <c r="F8" s="29">
        <f>SUM(B8+D8)</f>
        <v>29664295.62</v>
      </c>
      <c r="G8" s="29">
        <f>SUM(C8+E8)</f>
        <v>29324339</v>
      </c>
    </row>
    <row r="9" spans="1:7" s="30" customFormat="1" ht="15" customHeight="1">
      <c r="A9" s="28" t="s">
        <v>36</v>
      </c>
      <c r="B9" s="29">
        <v>42197430</v>
      </c>
      <c r="C9" s="29">
        <v>41089588</v>
      </c>
      <c r="D9" s="29">
        <v>2817739</v>
      </c>
      <c r="E9" s="29">
        <v>2773524</v>
      </c>
      <c r="F9" s="29">
        <f aca="true" t="shared" si="0" ref="F9:G16">SUM(B9+D9)</f>
        <v>45015169</v>
      </c>
      <c r="G9" s="29">
        <f t="shared" si="0"/>
        <v>43863112</v>
      </c>
    </row>
    <row r="10" spans="1:7" s="30" customFormat="1" ht="15" customHeight="1">
      <c r="A10" s="31" t="s">
        <v>37</v>
      </c>
      <c r="B10" s="29">
        <v>20276850</v>
      </c>
      <c r="C10" s="29">
        <v>19779798</v>
      </c>
      <c r="D10" s="29">
        <v>1606901</v>
      </c>
      <c r="E10" s="29">
        <v>1539534</v>
      </c>
      <c r="F10" s="29">
        <f t="shared" si="0"/>
        <v>21883751</v>
      </c>
      <c r="G10" s="29">
        <f t="shared" si="0"/>
        <v>21319332</v>
      </c>
    </row>
    <row r="11" spans="1:7" s="30" customFormat="1" ht="15" customHeight="1">
      <c r="A11" s="31" t="s">
        <v>38</v>
      </c>
      <c r="B11" s="29">
        <v>40495220</v>
      </c>
      <c r="C11" s="29">
        <v>38590689</v>
      </c>
      <c r="D11" s="29">
        <v>3029702</v>
      </c>
      <c r="E11" s="29">
        <v>2956822</v>
      </c>
      <c r="F11" s="29">
        <f t="shared" si="0"/>
        <v>43524922</v>
      </c>
      <c r="G11" s="29">
        <f t="shared" si="0"/>
        <v>41547511</v>
      </c>
    </row>
    <row r="12" spans="1:7" s="30" customFormat="1" ht="15" customHeight="1">
      <c r="A12" s="31" t="s">
        <v>39</v>
      </c>
      <c r="B12" s="29">
        <v>47991650</v>
      </c>
      <c r="C12" s="29">
        <v>47991650</v>
      </c>
      <c r="D12" s="29">
        <v>1321442</v>
      </c>
      <c r="E12" s="29">
        <v>1321442</v>
      </c>
      <c r="F12" s="29">
        <f t="shared" si="0"/>
        <v>49313092</v>
      </c>
      <c r="G12" s="29">
        <f t="shared" si="0"/>
        <v>49313092</v>
      </c>
    </row>
    <row r="13" spans="1:7" s="30" customFormat="1" ht="15" customHeight="1">
      <c r="A13" s="30" t="s">
        <v>11</v>
      </c>
      <c r="B13" s="29">
        <v>39419720</v>
      </c>
      <c r="C13" s="29">
        <v>35712148</v>
      </c>
      <c r="D13" s="29">
        <v>1936848</v>
      </c>
      <c r="E13" s="29">
        <v>1717597</v>
      </c>
      <c r="F13" s="29">
        <f t="shared" si="0"/>
        <v>41356568</v>
      </c>
      <c r="G13" s="29">
        <f t="shared" si="0"/>
        <v>37429745</v>
      </c>
    </row>
    <row r="14" spans="1:7" s="30" customFormat="1" ht="15" customHeight="1">
      <c r="A14" s="30" t="s">
        <v>12</v>
      </c>
      <c r="B14" s="29">
        <v>9314820</v>
      </c>
      <c r="C14" s="29">
        <v>9314820</v>
      </c>
      <c r="D14" s="29">
        <v>906731</v>
      </c>
      <c r="E14" s="29">
        <v>903231</v>
      </c>
      <c r="F14" s="29">
        <f t="shared" si="0"/>
        <v>10221551</v>
      </c>
      <c r="G14" s="29">
        <f t="shared" si="0"/>
        <v>10218051</v>
      </c>
    </row>
    <row r="15" spans="2:7" s="30" customFormat="1" ht="12.75">
      <c r="B15" s="29"/>
      <c r="C15" s="29"/>
      <c r="D15" s="29"/>
      <c r="E15" s="29"/>
      <c r="F15" s="29"/>
      <c r="G15" s="29"/>
    </row>
    <row r="16" spans="1:7" s="30" customFormat="1" ht="12.75">
      <c r="A16" s="30" t="s">
        <v>1</v>
      </c>
      <c r="B16" s="29">
        <f>SUM(B7:B14)</f>
        <v>248057334.62</v>
      </c>
      <c r="C16" s="29">
        <f>SUM(C7:C14)</f>
        <v>239279497</v>
      </c>
      <c r="D16" s="29">
        <f>SUM(D7:D14)</f>
        <v>16081879</v>
      </c>
      <c r="E16" s="29">
        <f>SUM(E7:E14)</f>
        <v>15610937</v>
      </c>
      <c r="F16" s="29">
        <f t="shared" si="0"/>
        <v>264139213.62</v>
      </c>
      <c r="G16" s="29">
        <f t="shared" si="0"/>
        <v>254890434</v>
      </c>
    </row>
    <row r="17" s="30" customFormat="1" ht="12.75"/>
    <row r="18" spans="1:7" s="30" customFormat="1" ht="14.25" customHeight="1">
      <c r="A18" s="30" t="s">
        <v>24</v>
      </c>
      <c r="B18" s="29">
        <v>5386718.03</v>
      </c>
      <c r="C18" s="29">
        <v>5227635</v>
      </c>
      <c r="D18" s="29">
        <v>114254</v>
      </c>
      <c r="E18" s="29">
        <v>101973</v>
      </c>
      <c r="F18" s="29">
        <f aca="true" t="shared" si="1" ref="F18:G23">SUM(B18+D18)</f>
        <v>5500972.03</v>
      </c>
      <c r="G18" s="29">
        <f t="shared" si="1"/>
        <v>5329608</v>
      </c>
    </row>
    <row r="19" spans="1:7" s="30" customFormat="1" ht="14.25" customHeight="1">
      <c r="A19" s="30" t="s">
        <v>25</v>
      </c>
      <c r="B19" s="29">
        <v>19296092</v>
      </c>
      <c r="C19" s="29">
        <v>18915355</v>
      </c>
      <c r="D19" s="29">
        <v>656200</v>
      </c>
      <c r="E19" s="29">
        <v>656200</v>
      </c>
      <c r="F19" s="29">
        <f t="shared" si="1"/>
        <v>19952292</v>
      </c>
      <c r="G19" s="29">
        <f t="shared" si="1"/>
        <v>19571555</v>
      </c>
    </row>
    <row r="20" spans="1:7" s="30" customFormat="1" ht="14.25" customHeight="1">
      <c r="A20" s="30" t="s">
        <v>29</v>
      </c>
      <c r="B20" s="29">
        <v>5692175</v>
      </c>
      <c r="C20" s="29">
        <v>5586609</v>
      </c>
      <c r="D20" s="29"/>
      <c r="E20" s="29"/>
      <c r="F20" s="29">
        <f t="shared" si="1"/>
        <v>5692175</v>
      </c>
      <c r="G20" s="29">
        <f t="shared" si="1"/>
        <v>5586609</v>
      </c>
    </row>
    <row r="21" spans="1:7" s="30" customFormat="1" ht="14.25" customHeight="1">
      <c r="A21" s="30" t="s">
        <v>30</v>
      </c>
      <c r="B21" s="29">
        <v>2907000</v>
      </c>
      <c r="C21" s="29">
        <v>2776657</v>
      </c>
      <c r="D21" s="29"/>
      <c r="E21" s="29"/>
      <c r="F21" s="29">
        <f t="shared" si="1"/>
        <v>2907000</v>
      </c>
      <c r="G21" s="29">
        <f t="shared" si="1"/>
        <v>2776657</v>
      </c>
    </row>
    <row r="22" spans="1:7" s="30" customFormat="1" ht="14.25" customHeight="1">
      <c r="A22" s="30" t="s">
        <v>31</v>
      </c>
      <c r="B22" s="29">
        <v>6662500</v>
      </c>
      <c r="C22" s="29">
        <v>6215243</v>
      </c>
      <c r="D22" s="29"/>
      <c r="E22" s="29"/>
      <c r="F22" s="29">
        <f t="shared" si="1"/>
        <v>6662500</v>
      </c>
      <c r="G22" s="29">
        <f t="shared" si="1"/>
        <v>6215243</v>
      </c>
    </row>
    <row r="23" spans="1:7" s="30" customFormat="1" ht="14.25" customHeight="1">
      <c r="A23" s="30" t="s">
        <v>32</v>
      </c>
      <c r="B23" s="29">
        <v>42258967</v>
      </c>
      <c r="C23" s="29">
        <v>39884203</v>
      </c>
      <c r="D23" s="29"/>
      <c r="E23" s="29"/>
      <c r="F23" s="29">
        <f t="shared" si="1"/>
        <v>42258967</v>
      </c>
      <c r="G23" s="29">
        <f t="shared" si="1"/>
        <v>39884203</v>
      </c>
    </row>
    <row r="24" spans="2:5" s="30" customFormat="1" ht="12.75">
      <c r="B24" s="29"/>
      <c r="C24" s="29"/>
      <c r="D24" s="29"/>
      <c r="E24" s="29"/>
    </row>
    <row r="25" spans="2:7" s="30" customFormat="1" ht="12.75">
      <c r="B25" s="29">
        <f aca="true" t="shared" si="2" ref="B25:G25">B16+B18+B19+B20+B21+B22+B23</f>
        <v>330260786.65</v>
      </c>
      <c r="C25" s="29">
        <f t="shared" si="2"/>
        <v>317885199</v>
      </c>
      <c r="D25" s="29">
        <f t="shared" si="2"/>
        <v>16852333</v>
      </c>
      <c r="E25" s="29">
        <f t="shared" si="2"/>
        <v>16369110</v>
      </c>
      <c r="F25" s="29">
        <f t="shared" si="2"/>
        <v>347113119.65</v>
      </c>
      <c r="G25" s="29">
        <f t="shared" si="2"/>
        <v>334254309</v>
      </c>
    </row>
    <row r="26" s="30" customFormat="1" ht="12.75"/>
    <row r="27" spans="6:7" ht="12.75">
      <c r="F27" s="19">
        <f>SUM(F7+F8+F9+F10+F11+F12+F13+F14+F18+F19+F20+F21+F22+F23)</f>
        <v>347113119.65</v>
      </c>
      <c r="G27" s="19">
        <f>SUM(G7+G8+G9+G10+G11+G12+G13+G14+G18+G19+G20+G21+G22+G23)</f>
        <v>334254309</v>
      </c>
    </row>
    <row r="29" ht="12.75">
      <c r="A29" t="s">
        <v>43</v>
      </c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8515625" style="0" customWidth="1"/>
    <col min="2" max="2" width="16.57421875" style="0" customWidth="1"/>
    <col min="3" max="3" width="16.57421875" style="0" bestFit="1" customWidth="1"/>
    <col min="4" max="5" width="15.57421875" style="0" bestFit="1" customWidth="1"/>
    <col min="6" max="7" width="16.57421875" style="0" bestFit="1" customWidth="1"/>
  </cols>
  <sheetData>
    <row r="2" ht="12.75">
      <c r="F2" s="18" t="s">
        <v>53</v>
      </c>
    </row>
    <row r="3" spans="6:7" ht="12.75">
      <c r="F3" s="18"/>
      <c r="G3" s="25"/>
    </row>
    <row r="4" spans="6:7" ht="12.75">
      <c r="F4" s="18"/>
      <c r="G4" s="19">
        <f>SUM(G2:G3)</f>
        <v>0</v>
      </c>
    </row>
    <row r="5" spans="2:7" ht="12.75">
      <c r="B5" s="74" t="s">
        <v>13</v>
      </c>
      <c r="C5" s="74"/>
      <c r="D5" s="74" t="s">
        <v>14</v>
      </c>
      <c r="E5" s="74"/>
      <c r="F5" s="74" t="s">
        <v>1</v>
      </c>
      <c r="G5" s="74"/>
    </row>
    <row r="6" spans="1:7" ht="12.75">
      <c r="A6" s="26"/>
      <c r="B6" s="18" t="s">
        <v>15</v>
      </c>
      <c r="C6" s="18" t="s">
        <v>42</v>
      </c>
      <c r="D6" s="18" t="s">
        <v>15</v>
      </c>
      <c r="E6" s="18" t="s">
        <v>42</v>
      </c>
      <c r="F6" s="18" t="s">
        <v>15</v>
      </c>
      <c r="G6" s="18" t="s">
        <v>42</v>
      </c>
    </row>
    <row r="7" spans="1:7" s="30" customFormat="1" ht="15" customHeight="1">
      <c r="A7" s="28" t="s">
        <v>62</v>
      </c>
      <c r="B7" s="29">
        <v>22368831.23</v>
      </c>
      <c r="C7" s="29">
        <v>21371950</v>
      </c>
      <c r="D7" s="29">
        <v>1176978</v>
      </c>
      <c r="E7" s="29">
        <v>1114768</v>
      </c>
      <c r="F7" s="29">
        <f>SUM(B7+D7)</f>
        <v>23545809.23</v>
      </c>
      <c r="G7" s="29">
        <f>SUM(C7+E7)</f>
        <v>22486718</v>
      </c>
    </row>
    <row r="8" spans="1:7" s="30" customFormat="1" ht="15" customHeight="1">
      <c r="A8" s="28" t="s">
        <v>61</v>
      </c>
      <c r="B8" s="29">
        <v>30087653.36</v>
      </c>
      <c r="C8" s="29">
        <v>27619045</v>
      </c>
      <c r="D8" s="29">
        <v>3344359</v>
      </c>
      <c r="E8" s="29">
        <v>3282236</v>
      </c>
      <c r="F8" s="29">
        <f>SUM(B8+D8)</f>
        <v>33432012.36</v>
      </c>
      <c r="G8" s="29">
        <f>SUM(C8+E8)</f>
        <v>30901281</v>
      </c>
    </row>
    <row r="9" spans="1:7" s="30" customFormat="1" ht="15" customHeight="1">
      <c r="A9" s="28" t="s">
        <v>60</v>
      </c>
      <c r="B9" s="29">
        <v>41814096.55</v>
      </c>
      <c r="C9" s="29">
        <v>40373864</v>
      </c>
      <c r="D9" s="29">
        <v>4641970</v>
      </c>
      <c r="E9" s="29">
        <v>4431470</v>
      </c>
      <c r="F9" s="29">
        <f aca="true" t="shared" si="0" ref="F9:G16">SUM(B9+D9)</f>
        <v>46456066.55</v>
      </c>
      <c r="G9" s="29">
        <f t="shared" si="0"/>
        <v>44805334</v>
      </c>
    </row>
    <row r="10" spans="1:7" s="30" customFormat="1" ht="15" customHeight="1">
      <c r="A10" s="31" t="s">
        <v>59</v>
      </c>
      <c r="B10" s="29">
        <v>20144485.67</v>
      </c>
      <c r="C10" s="29">
        <v>20144486</v>
      </c>
      <c r="D10" s="29">
        <v>3397046</v>
      </c>
      <c r="E10" s="29">
        <v>3397046</v>
      </c>
      <c r="F10" s="29">
        <f t="shared" si="0"/>
        <v>23541531.67</v>
      </c>
      <c r="G10" s="29">
        <f t="shared" si="0"/>
        <v>23541532</v>
      </c>
    </row>
    <row r="11" spans="1:7" s="30" customFormat="1" ht="15" customHeight="1">
      <c r="A11" s="31" t="s">
        <v>58</v>
      </c>
      <c r="B11" s="29">
        <v>42840427.73</v>
      </c>
      <c r="C11" s="29">
        <v>39358844</v>
      </c>
      <c r="D11" s="29">
        <v>2796080</v>
      </c>
      <c r="E11" s="29">
        <v>2512595</v>
      </c>
      <c r="F11" s="29">
        <f t="shared" si="0"/>
        <v>45636507.73</v>
      </c>
      <c r="G11" s="29">
        <f t="shared" si="0"/>
        <v>41871439</v>
      </c>
    </row>
    <row r="12" spans="1:7" s="30" customFormat="1" ht="15" customHeight="1">
      <c r="A12" s="31" t="s">
        <v>57</v>
      </c>
      <c r="B12" s="29">
        <v>51848296</v>
      </c>
      <c r="C12" s="29">
        <v>51848296</v>
      </c>
      <c r="D12" s="29">
        <v>702441</v>
      </c>
      <c r="E12" s="29">
        <v>702441</v>
      </c>
      <c r="F12" s="29">
        <f t="shared" si="0"/>
        <v>52550737</v>
      </c>
      <c r="G12" s="29">
        <f t="shared" si="0"/>
        <v>52550737</v>
      </c>
    </row>
    <row r="13" spans="1:7" s="30" customFormat="1" ht="15" customHeight="1">
      <c r="A13" s="30" t="s">
        <v>11</v>
      </c>
      <c r="B13" s="29">
        <v>40095071.83</v>
      </c>
      <c r="C13" s="29">
        <v>37187343</v>
      </c>
      <c r="D13" s="29">
        <v>2339451</v>
      </c>
      <c r="E13" s="29">
        <v>1942917</v>
      </c>
      <c r="F13" s="29">
        <f t="shared" si="0"/>
        <v>42434522.83</v>
      </c>
      <c r="G13" s="29">
        <f t="shared" si="0"/>
        <v>39130260</v>
      </c>
    </row>
    <row r="14" spans="1:7" s="30" customFormat="1" ht="15" customHeight="1">
      <c r="A14" s="30" t="s">
        <v>12</v>
      </c>
      <c r="B14" s="29">
        <v>9509825.1</v>
      </c>
      <c r="C14" s="29">
        <v>9509825</v>
      </c>
      <c r="D14" s="29">
        <v>448656</v>
      </c>
      <c r="E14" s="29">
        <v>448656</v>
      </c>
      <c r="F14" s="29">
        <f t="shared" si="0"/>
        <v>9958481.1</v>
      </c>
      <c r="G14" s="29">
        <f t="shared" si="0"/>
        <v>9958481</v>
      </c>
    </row>
    <row r="15" spans="2:7" s="30" customFormat="1" ht="12.75">
      <c r="B15" s="29"/>
      <c r="C15" s="29"/>
      <c r="D15" s="29"/>
      <c r="E15" s="29"/>
      <c r="F15" s="29"/>
      <c r="G15" s="29"/>
    </row>
    <row r="16" spans="1:7" s="30" customFormat="1" ht="12.75">
      <c r="A16" s="30" t="s">
        <v>1</v>
      </c>
      <c r="B16" s="55">
        <f>SUM(B7:B14)</f>
        <v>258708687.47</v>
      </c>
      <c r="C16" s="55">
        <f>SUM(C7:C14)</f>
        <v>247413653</v>
      </c>
      <c r="D16" s="58">
        <f>SUM(D7:D14)</f>
        <v>18846981</v>
      </c>
      <c r="E16" s="58">
        <f>SUM(E7:E14)</f>
        <v>17832129</v>
      </c>
      <c r="F16" s="29">
        <f t="shared" si="0"/>
        <v>277555668.47</v>
      </c>
      <c r="G16" s="29">
        <f t="shared" si="0"/>
        <v>265245782</v>
      </c>
    </row>
    <row r="17" s="30" customFormat="1" ht="12.75"/>
    <row r="18" spans="1:7" s="30" customFormat="1" ht="14.25" customHeight="1">
      <c r="A18" s="30" t="s">
        <v>24</v>
      </c>
      <c r="B18" s="58">
        <v>5535082.99</v>
      </c>
      <c r="C18" s="58">
        <v>5161300</v>
      </c>
      <c r="D18" s="58">
        <v>12253.5</v>
      </c>
      <c r="E18" s="58">
        <v>2643</v>
      </c>
      <c r="F18" s="29">
        <f aca="true" t="shared" si="1" ref="F18:G23">SUM(B18+D18)</f>
        <v>5547336.49</v>
      </c>
      <c r="G18" s="29">
        <f t="shared" si="1"/>
        <v>5163943</v>
      </c>
    </row>
    <row r="19" spans="1:7" s="30" customFormat="1" ht="14.25" customHeight="1">
      <c r="A19" s="30" t="s">
        <v>25</v>
      </c>
      <c r="B19" s="58">
        <v>18608736.94</v>
      </c>
      <c r="C19" s="58">
        <v>18426774</v>
      </c>
      <c r="D19" s="58">
        <v>437427</v>
      </c>
      <c r="E19" s="58">
        <v>410689</v>
      </c>
      <c r="F19" s="29">
        <f t="shared" si="1"/>
        <v>19046163.94</v>
      </c>
      <c r="G19" s="29">
        <f t="shared" si="1"/>
        <v>18837463</v>
      </c>
    </row>
    <row r="20" spans="1:7" s="30" customFormat="1" ht="14.25" customHeight="1">
      <c r="A20" s="30" t="s">
        <v>29</v>
      </c>
      <c r="B20" s="29">
        <v>4106000</v>
      </c>
      <c r="C20" s="29">
        <v>4105624</v>
      </c>
      <c r="D20" s="29"/>
      <c r="E20" s="29"/>
      <c r="F20" s="29">
        <f t="shared" si="1"/>
        <v>4106000</v>
      </c>
      <c r="G20" s="29">
        <f t="shared" si="1"/>
        <v>4105624</v>
      </c>
    </row>
    <row r="21" spans="1:7" s="30" customFormat="1" ht="14.25" customHeight="1">
      <c r="A21" s="30" t="s">
        <v>30</v>
      </c>
      <c r="B21" s="29">
        <v>2907000</v>
      </c>
      <c r="C21" s="29">
        <v>2053475</v>
      </c>
      <c r="D21" s="29"/>
      <c r="E21" s="29"/>
      <c r="F21" s="29">
        <f t="shared" si="1"/>
        <v>2907000</v>
      </c>
      <c r="G21" s="29">
        <f t="shared" si="1"/>
        <v>2053475</v>
      </c>
    </row>
    <row r="22" spans="1:7" s="30" customFormat="1" ht="14.25" customHeight="1">
      <c r="A22" s="30" t="s">
        <v>31</v>
      </c>
      <c r="B22" s="29">
        <v>6704000</v>
      </c>
      <c r="C22" s="29">
        <v>6144080</v>
      </c>
      <c r="D22" s="29"/>
      <c r="E22" s="29"/>
      <c r="F22" s="29">
        <f t="shared" si="1"/>
        <v>6704000</v>
      </c>
      <c r="G22" s="29">
        <f t="shared" si="1"/>
        <v>6144080</v>
      </c>
    </row>
    <row r="23" spans="1:7" s="30" customFormat="1" ht="14.25" customHeight="1">
      <c r="A23" s="30" t="s">
        <v>32</v>
      </c>
      <c r="B23" s="29">
        <v>44348569</v>
      </c>
      <c r="C23" s="29">
        <v>43331277</v>
      </c>
      <c r="D23" s="29"/>
      <c r="E23" s="29"/>
      <c r="F23" s="29">
        <f t="shared" si="1"/>
        <v>44348569</v>
      </c>
      <c r="G23" s="29">
        <f t="shared" si="1"/>
        <v>43331277</v>
      </c>
    </row>
    <row r="24" spans="2:5" s="30" customFormat="1" ht="12.75">
      <c r="B24" s="29"/>
      <c r="C24" s="29"/>
      <c r="D24" s="29"/>
      <c r="E24" s="29"/>
    </row>
    <row r="25" spans="2:7" s="30" customFormat="1" ht="12.75">
      <c r="B25" s="29">
        <f aca="true" t="shared" si="2" ref="B25:G25">B16+B18+B19+B20+B21+B22+B23</f>
        <v>340918076.40000004</v>
      </c>
      <c r="C25" s="29">
        <f t="shared" si="2"/>
        <v>326636183</v>
      </c>
      <c r="D25" s="29">
        <f t="shared" si="2"/>
        <v>19296661.5</v>
      </c>
      <c r="E25" s="29">
        <f t="shared" si="2"/>
        <v>18245461</v>
      </c>
      <c r="F25" s="29">
        <f t="shared" si="2"/>
        <v>360214737.90000004</v>
      </c>
      <c r="G25" s="29">
        <f t="shared" si="2"/>
        <v>344881644</v>
      </c>
    </row>
    <row r="26" s="30" customFormat="1" ht="12.75"/>
    <row r="27" spans="6:7" ht="12.75">
      <c r="F27" s="19">
        <f>SUM(F7+F8+F9+F10+F11+F12+F13+F14+F18+F19+F20+F21+F22+F23)</f>
        <v>360214737.90000004</v>
      </c>
      <c r="G27" s="19">
        <f>SUM(G7+G8+G9+G10+G11+G12+G13+G14+G18+G19+G20+G21+G22+G23)</f>
        <v>344881644</v>
      </c>
    </row>
    <row r="29" ht="12.75">
      <c r="A29" t="s">
        <v>64</v>
      </c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7109375" style="6" customWidth="1"/>
    <col min="2" max="2" width="5.7109375" style="2" customWidth="1"/>
    <col min="3" max="3" width="44.57421875" style="6" customWidth="1"/>
    <col min="4" max="4" width="16.57421875" style="6" customWidth="1"/>
    <col min="5" max="5" width="17.57421875" style="6" customWidth="1"/>
    <col min="6" max="6" width="13.57421875" style="6" customWidth="1"/>
    <col min="7" max="7" width="7.00390625" style="6" customWidth="1"/>
    <col min="8" max="8" width="13.140625" style="6" customWidth="1"/>
    <col min="9" max="9" width="11.28125" style="6" customWidth="1"/>
    <col min="10" max="10" width="14.7109375" style="6" customWidth="1"/>
    <col min="11" max="11" width="13.140625" style="6" customWidth="1"/>
    <col min="12" max="12" width="12.7109375" style="6" customWidth="1"/>
    <col min="13" max="16384" width="9.140625" style="6" customWidth="1"/>
  </cols>
  <sheetData>
    <row r="1" spans="1:6" ht="15.75">
      <c r="A1" s="5"/>
      <c r="B1" s="72" t="s">
        <v>2</v>
      </c>
      <c r="C1" s="72"/>
      <c r="D1" s="72"/>
      <c r="E1" s="72"/>
      <c r="F1" s="72"/>
    </row>
    <row r="2" spans="2:6" s="2" customFormat="1" ht="15.75">
      <c r="B2" s="72" t="s">
        <v>5</v>
      </c>
      <c r="C2" s="72"/>
      <c r="D2" s="72"/>
      <c r="E2" s="72"/>
      <c r="F2" s="72"/>
    </row>
    <row r="3" spans="2:6" s="2" customFormat="1" ht="15.75">
      <c r="B3" s="72" t="s">
        <v>56</v>
      </c>
      <c r="C3" s="72"/>
      <c r="D3" s="72"/>
      <c r="E3" s="72"/>
      <c r="F3" s="72"/>
    </row>
    <row r="4" spans="2:6" s="2" customFormat="1" ht="15.75" hidden="1">
      <c r="B4" s="72"/>
      <c r="C4" s="72"/>
      <c r="D4" s="72"/>
      <c r="E4" s="72"/>
      <c r="F4" s="72"/>
    </row>
    <row r="5" spans="2:6" s="2" customFormat="1" ht="15.75">
      <c r="B5" s="72" t="s">
        <v>7</v>
      </c>
      <c r="C5" s="72"/>
      <c r="D5" s="72"/>
      <c r="E5" s="72"/>
      <c r="F5" s="72"/>
    </row>
    <row r="6" spans="2:6" s="2" customFormat="1" ht="15.75">
      <c r="B6" s="4"/>
      <c r="C6" s="4"/>
      <c r="D6" s="4"/>
      <c r="E6" s="4"/>
      <c r="F6" s="4"/>
    </row>
    <row r="7" spans="2:6" ht="15.75">
      <c r="B7" s="3"/>
      <c r="C7" s="3"/>
      <c r="D7" s="3"/>
      <c r="E7" s="3"/>
      <c r="F7" s="4" t="s">
        <v>6</v>
      </c>
    </row>
    <row r="8" spans="2:6" ht="47.25">
      <c r="B8" s="7" t="s">
        <v>4</v>
      </c>
      <c r="C8" s="7" t="s">
        <v>3</v>
      </c>
      <c r="D8" s="8" t="s">
        <v>52</v>
      </c>
      <c r="E8" s="8" t="s">
        <v>55</v>
      </c>
      <c r="F8" s="8" t="s">
        <v>0</v>
      </c>
    </row>
    <row r="9" spans="2:10" ht="31.5">
      <c r="B9" s="20">
        <v>1</v>
      </c>
      <c r="C9" s="9" t="s">
        <v>8</v>
      </c>
      <c r="D9" s="56">
        <f>' свод 2016'!F20/1000</f>
        <v>4106</v>
      </c>
      <c r="E9" s="56">
        <f>' свод 2016'!G20/1000</f>
        <v>4105.624</v>
      </c>
      <c r="F9" s="32">
        <f>E9/D9*100</f>
        <v>99.9908426692645</v>
      </c>
      <c r="H9" s="62">
        <v>4106</v>
      </c>
      <c r="I9" s="5">
        <v>2662.9</v>
      </c>
      <c r="J9" s="28"/>
    </row>
    <row r="10" spans="2:10" ht="15.75">
      <c r="B10" s="21">
        <v>2</v>
      </c>
      <c r="C10" s="23" t="s">
        <v>47</v>
      </c>
      <c r="D10" s="57">
        <f>' свод 2016'!F7/1000</f>
        <v>23545.80923</v>
      </c>
      <c r="E10" s="57">
        <f>' свод 2016'!G7/1000</f>
        <v>22486.718</v>
      </c>
      <c r="F10" s="32">
        <f>E10/D10*100</f>
        <v>95.50199689611603</v>
      </c>
      <c r="H10" s="62">
        <v>22942.9</v>
      </c>
      <c r="I10" s="5">
        <v>14857.6</v>
      </c>
      <c r="J10" s="28"/>
    </row>
    <row r="11" spans="2:10" ht="15.75">
      <c r="B11" s="21">
        <v>3</v>
      </c>
      <c r="C11" s="23" t="s">
        <v>46</v>
      </c>
      <c r="D11" s="57">
        <f>' свод 2016'!F8/1000</f>
        <v>33432.01236</v>
      </c>
      <c r="E11" s="57">
        <f>' свод 2016'!G8/1000</f>
        <v>30901.281</v>
      </c>
      <c r="F11" s="32">
        <f aca="true" t="shared" si="0" ref="F11:F22">E11/D11*100</f>
        <v>92.43021528961889</v>
      </c>
      <c r="H11" s="5">
        <v>32469.6</v>
      </c>
      <c r="I11" s="5">
        <v>21220.8</v>
      </c>
      <c r="J11" s="28"/>
    </row>
    <row r="12" spans="2:10" ht="15.75">
      <c r="B12" s="21">
        <v>4</v>
      </c>
      <c r="C12" s="23" t="s">
        <v>45</v>
      </c>
      <c r="D12" s="57">
        <f>' свод 2016'!F9/1000</f>
        <v>46456.066549999996</v>
      </c>
      <c r="E12" s="57">
        <f>' свод 2016'!G9/1000</f>
        <v>44805.334</v>
      </c>
      <c r="F12" s="32">
        <f t="shared" si="0"/>
        <v>96.44668033135493</v>
      </c>
      <c r="H12" s="5">
        <v>42958.1</v>
      </c>
      <c r="I12" s="5">
        <v>27444.8</v>
      </c>
      <c r="J12" s="31"/>
    </row>
    <row r="13" spans="2:10" ht="15.75">
      <c r="B13" s="21">
        <v>5</v>
      </c>
      <c r="C13" s="22" t="s">
        <v>49</v>
      </c>
      <c r="D13" s="57">
        <f>' свод 2016'!F10/1000</f>
        <v>23541.53167</v>
      </c>
      <c r="E13" s="57">
        <f>' свод 2016'!G10/1000</f>
        <v>23541.532</v>
      </c>
      <c r="F13" s="32">
        <f t="shared" si="0"/>
        <v>100.00000140177794</v>
      </c>
      <c r="H13" s="5">
        <v>22641.4</v>
      </c>
      <c r="I13" s="5">
        <v>16135.1</v>
      </c>
      <c r="J13" s="31"/>
    </row>
    <row r="14" spans="2:10" ht="15.75">
      <c r="B14" s="20">
        <v>6</v>
      </c>
      <c r="C14" s="22" t="s">
        <v>50</v>
      </c>
      <c r="D14" s="57">
        <f>' свод 2016'!F11/1000</f>
        <v>45636.50773</v>
      </c>
      <c r="E14" s="57">
        <f>' свод 2016'!G11/1000</f>
        <v>41871.439</v>
      </c>
      <c r="F14" s="32">
        <f t="shared" si="0"/>
        <v>91.74987544560742</v>
      </c>
      <c r="H14" s="5">
        <v>44384.5</v>
      </c>
      <c r="I14" s="5">
        <v>27490.1</v>
      </c>
      <c r="J14" s="31"/>
    </row>
    <row r="15" spans="2:10" ht="15.75">
      <c r="B15" s="20">
        <v>7</v>
      </c>
      <c r="C15" s="22" t="s">
        <v>48</v>
      </c>
      <c r="D15" s="57">
        <f>' свод 2016'!F12/1000</f>
        <v>52550.737</v>
      </c>
      <c r="E15" s="57">
        <f>' свод 2016'!G12/1000</f>
        <v>52550.737</v>
      </c>
      <c r="F15" s="32">
        <f t="shared" si="0"/>
        <v>100</v>
      </c>
      <c r="H15" s="5">
        <v>52120</v>
      </c>
      <c r="I15" s="5">
        <v>37488.5</v>
      </c>
      <c r="J15" s="30"/>
    </row>
    <row r="16" spans="2:10" ht="30">
      <c r="B16" s="20">
        <v>8</v>
      </c>
      <c r="C16" s="23" t="s">
        <v>20</v>
      </c>
      <c r="D16" s="57">
        <f>' свод 2016'!F13/1000</f>
        <v>42434.52283</v>
      </c>
      <c r="E16" s="57">
        <f>' свод 2016'!G13/1000</f>
        <v>39130.26</v>
      </c>
      <c r="F16" s="32">
        <f t="shared" si="0"/>
        <v>92.21326738316948</v>
      </c>
      <c r="H16" s="5">
        <v>43194.4</v>
      </c>
      <c r="I16" s="5">
        <v>26639.1</v>
      </c>
      <c r="J16" s="30"/>
    </row>
    <row r="17" spans="2:10" ht="15.75">
      <c r="B17" s="21">
        <v>9</v>
      </c>
      <c r="C17" s="22" t="s">
        <v>63</v>
      </c>
      <c r="D17" s="57">
        <f>' свод 2016'!F14/1000</f>
        <v>9958.481099999999</v>
      </c>
      <c r="E17" s="57">
        <f>' свод 2016'!G14/1000</f>
        <v>9958.481</v>
      </c>
      <c r="F17" s="32">
        <f t="shared" si="0"/>
        <v>99.99999899583081</v>
      </c>
      <c r="H17" s="5">
        <v>9558.5</v>
      </c>
      <c r="I17" s="5">
        <v>7629.2</v>
      </c>
      <c r="J17" s="30"/>
    </row>
    <row r="18" spans="2:10" ht="15.75">
      <c r="B18" s="21">
        <v>10</v>
      </c>
      <c r="C18" s="22" t="s">
        <v>22</v>
      </c>
      <c r="D18" s="57">
        <f>' свод 2016'!F18/1000</f>
        <v>5547.336490000001</v>
      </c>
      <c r="E18" s="57">
        <f>' свод 2016'!G18/1000</f>
        <v>5163.943</v>
      </c>
      <c r="F18" s="32">
        <f t="shared" si="0"/>
        <v>93.08869237171513</v>
      </c>
      <c r="H18" s="5">
        <v>5547.3</v>
      </c>
      <c r="I18" s="5">
        <v>3532.1</v>
      </c>
      <c r="J18" s="30"/>
    </row>
    <row r="19" spans="2:10" ht="38.25" customHeight="1">
      <c r="B19" s="21">
        <v>11</v>
      </c>
      <c r="C19" s="48" t="s">
        <v>54</v>
      </c>
      <c r="D19" s="57">
        <f>' свод 2016'!F19/1000</f>
        <v>19046.163940000002</v>
      </c>
      <c r="E19" s="57">
        <f>' свод 2016'!G19/1000</f>
        <v>18837.463</v>
      </c>
      <c r="F19" s="32">
        <f t="shared" si="0"/>
        <v>98.90423635616358</v>
      </c>
      <c r="H19" s="5">
        <v>19046.2</v>
      </c>
      <c r="I19" s="5">
        <v>14257</v>
      </c>
      <c r="J19" s="30"/>
    </row>
    <row r="20" spans="2:10" ht="30">
      <c r="B20" s="21">
        <v>12</v>
      </c>
      <c r="C20" s="24" t="s">
        <v>26</v>
      </c>
      <c r="D20" s="57">
        <f>' свод 2016'!F21/1000</f>
        <v>2907</v>
      </c>
      <c r="E20" s="57">
        <f>' свод 2016'!G21/1000</f>
        <v>2053.475</v>
      </c>
      <c r="F20" s="32">
        <f t="shared" si="0"/>
        <v>70.63897488820089</v>
      </c>
      <c r="H20" s="5">
        <v>2907</v>
      </c>
      <c r="I20" s="5">
        <v>1290.5</v>
      </c>
      <c r="J20" s="30"/>
    </row>
    <row r="21" spans="2:10" ht="30">
      <c r="B21" s="21">
        <v>13</v>
      </c>
      <c r="C21" s="24" t="s">
        <v>28</v>
      </c>
      <c r="D21" s="57">
        <v>6704</v>
      </c>
      <c r="E21" s="57">
        <f>' свод 2016'!G22/1000</f>
        <v>6144.08</v>
      </c>
      <c r="F21" s="32">
        <f>E21/D21*100</f>
        <v>91.64797136038186</v>
      </c>
      <c r="H21" s="5">
        <v>6704</v>
      </c>
      <c r="I21" s="5">
        <v>4396.1</v>
      </c>
      <c r="J21" s="30"/>
    </row>
    <row r="22" spans="2:10" ht="30">
      <c r="B22" s="21">
        <v>14</v>
      </c>
      <c r="C22" s="24" t="s">
        <v>27</v>
      </c>
      <c r="D22" s="57">
        <f>' свод 2016'!F23/1000</f>
        <v>44348.569</v>
      </c>
      <c r="E22" s="57">
        <f>' свод 2016'!G23/1000</f>
        <v>43331.277</v>
      </c>
      <c r="F22" s="32">
        <f t="shared" si="0"/>
        <v>97.70614470108382</v>
      </c>
      <c r="H22" s="5">
        <v>44314.9</v>
      </c>
      <c r="I22" s="5">
        <v>25213.9</v>
      </c>
      <c r="J22" s="30"/>
    </row>
    <row r="23" spans="2:10" ht="15.75">
      <c r="B23" s="11"/>
      <c r="C23" s="27" t="s">
        <v>1</v>
      </c>
      <c r="D23" s="46">
        <f>SUM(D9:D22)</f>
        <v>360214.7379</v>
      </c>
      <c r="E23" s="45">
        <f>SUM(E9:E22)</f>
        <v>344881.64400000003</v>
      </c>
      <c r="F23" s="32">
        <f>E23/D23*100</f>
        <v>95.7433463190902</v>
      </c>
      <c r="H23" s="64">
        <f>SUM(H9:H22)</f>
        <v>352894.80000000005</v>
      </c>
      <c r="I23" s="64">
        <f>SUM(I9:I22)</f>
        <v>230257.70000000004</v>
      </c>
      <c r="J23" s="63"/>
    </row>
    <row r="24" spans="1:10" s="15" customFormat="1" ht="12.75">
      <c r="A24" s="6"/>
      <c r="B24" s="12"/>
      <c r="C24" s="13"/>
      <c r="D24" s="43"/>
      <c r="E24" s="44"/>
      <c r="F24" s="14"/>
      <c r="J24" s="30"/>
    </row>
    <row r="25" spans="2:10" s="15" customFormat="1" ht="12.75">
      <c r="B25" s="12"/>
      <c r="C25" s="16"/>
      <c r="D25" s="16"/>
      <c r="E25" s="14"/>
      <c r="F25" s="14"/>
      <c r="J25" s="30"/>
    </row>
    <row r="26" spans="1:6" ht="12.75">
      <c r="A26" s="15"/>
      <c r="B26" s="3"/>
      <c r="C26" s="16"/>
      <c r="D26" s="16"/>
      <c r="E26" s="3"/>
      <c r="F26" s="3"/>
    </row>
    <row r="27" spans="2:6" ht="15.75">
      <c r="B27" s="17"/>
      <c r="C27" s="16"/>
      <c r="D27" s="16"/>
      <c r="E27" s="72"/>
      <c r="F27" s="72"/>
    </row>
    <row r="28" spans="2:6" ht="15.75">
      <c r="B28" s="17"/>
      <c r="C28" s="17"/>
      <c r="D28" s="17"/>
      <c r="E28" s="17"/>
      <c r="F28" s="17"/>
    </row>
    <row r="29" spans="2:6" ht="15.75">
      <c r="B29" s="17"/>
      <c r="C29" s="17"/>
      <c r="D29" s="17"/>
      <c r="E29" s="17"/>
      <c r="F29" s="17"/>
    </row>
    <row r="30" spans="2:6" ht="15.75">
      <c r="B30" s="17"/>
      <c r="C30" s="17"/>
      <c r="D30" s="17"/>
      <c r="E30" s="72"/>
      <c r="F30" s="72"/>
    </row>
    <row r="31" spans="2:6" ht="15.75">
      <c r="B31" s="73"/>
      <c r="C31" s="73"/>
      <c r="D31" s="17"/>
      <c r="E31" s="17"/>
      <c r="F31" s="17"/>
    </row>
    <row r="32" spans="3:6" ht="12.75">
      <c r="C32" s="1"/>
      <c r="D32" s="1"/>
      <c r="E32" s="1"/>
      <c r="F32" s="1"/>
    </row>
  </sheetData>
  <sheetProtection/>
  <mergeCells count="8">
    <mergeCell ref="B5:F5"/>
    <mergeCell ref="E27:F27"/>
    <mergeCell ref="E30:F30"/>
    <mergeCell ref="B31:C31"/>
    <mergeCell ref="B1:F1"/>
    <mergeCell ref="B2:F2"/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3.8515625" style="0" customWidth="1"/>
    <col min="2" max="2" width="16.57421875" style="0" customWidth="1"/>
    <col min="3" max="3" width="16.57421875" style="0" bestFit="1" customWidth="1"/>
    <col min="4" max="5" width="15.57421875" style="0" bestFit="1" customWidth="1"/>
    <col min="6" max="7" width="16.57421875" style="0" bestFit="1" customWidth="1"/>
  </cols>
  <sheetData>
    <row r="2" ht="12.75">
      <c r="F2" s="18" t="s">
        <v>53</v>
      </c>
    </row>
    <row r="3" spans="6:7" ht="12.75">
      <c r="F3" s="18"/>
      <c r="G3" s="25"/>
    </row>
    <row r="4" spans="6:7" ht="12.75">
      <c r="F4" s="18"/>
      <c r="G4" s="19">
        <f>SUM(G2:G3)</f>
        <v>0</v>
      </c>
    </row>
    <row r="5" spans="2:7" ht="12.75">
      <c r="B5" s="74" t="s">
        <v>13</v>
      </c>
      <c r="C5" s="74"/>
      <c r="D5" s="74" t="s">
        <v>14</v>
      </c>
      <c r="E5" s="74"/>
      <c r="F5" s="74" t="s">
        <v>1</v>
      </c>
      <c r="G5" s="74"/>
    </row>
    <row r="6" spans="1:7" ht="12.75">
      <c r="A6" s="26"/>
      <c r="B6" s="18" t="s">
        <v>15</v>
      </c>
      <c r="C6" s="18" t="s">
        <v>42</v>
      </c>
      <c r="D6" s="18" t="s">
        <v>15</v>
      </c>
      <c r="E6" s="18" t="s">
        <v>42</v>
      </c>
      <c r="F6" s="18" t="s">
        <v>15</v>
      </c>
      <c r="G6" s="18" t="s">
        <v>42</v>
      </c>
    </row>
    <row r="7" spans="1:7" s="30" customFormat="1" ht="15" customHeight="1">
      <c r="A7" s="28" t="s">
        <v>62</v>
      </c>
      <c r="B7" s="29">
        <v>21905843</v>
      </c>
      <c r="C7" s="29">
        <v>21905843</v>
      </c>
      <c r="D7" s="29">
        <v>1394637</v>
      </c>
      <c r="E7" s="29">
        <v>1296291</v>
      </c>
      <c r="F7" s="29">
        <f>SUM(B7+D7)</f>
        <v>23300480</v>
      </c>
      <c r="G7" s="29">
        <f>SUM(C7+E7)</f>
        <v>23202134</v>
      </c>
    </row>
    <row r="8" spans="1:7" s="30" customFormat="1" ht="15" customHeight="1">
      <c r="A8" s="28" t="s">
        <v>61</v>
      </c>
      <c r="B8" s="29">
        <v>33421920</v>
      </c>
      <c r="C8" s="29">
        <v>32269999</v>
      </c>
      <c r="D8" s="29">
        <v>3492119</v>
      </c>
      <c r="E8" s="29">
        <v>3295045</v>
      </c>
      <c r="F8" s="29">
        <f>SUM(B8+D8)</f>
        <v>36914039</v>
      </c>
      <c r="G8" s="29">
        <f>SUM(C8+E8)</f>
        <v>35565044</v>
      </c>
    </row>
    <row r="9" spans="1:7" s="30" customFormat="1" ht="15" customHeight="1">
      <c r="A9" s="28" t="s">
        <v>60</v>
      </c>
      <c r="B9" s="29">
        <v>42905149</v>
      </c>
      <c r="C9" s="29">
        <v>42905149</v>
      </c>
      <c r="D9" s="29">
        <v>2762222</v>
      </c>
      <c r="E9" s="29">
        <v>2665836</v>
      </c>
      <c r="F9" s="29">
        <f aca="true" t="shared" si="0" ref="F9:G16">SUM(B9+D9)</f>
        <v>45667371</v>
      </c>
      <c r="G9" s="29">
        <f t="shared" si="0"/>
        <v>45570985</v>
      </c>
    </row>
    <row r="10" spans="1:7" s="30" customFormat="1" ht="15" customHeight="1">
      <c r="A10" s="31" t="s">
        <v>59</v>
      </c>
      <c r="B10" s="29">
        <v>20142300</v>
      </c>
      <c r="C10" s="29">
        <v>20142300</v>
      </c>
      <c r="D10" s="29">
        <v>1904468</v>
      </c>
      <c r="E10" s="29">
        <v>1875300</v>
      </c>
      <c r="F10" s="29">
        <f t="shared" si="0"/>
        <v>22046768</v>
      </c>
      <c r="G10" s="29">
        <f t="shared" si="0"/>
        <v>22017600</v>
      </c>
    </row>
    <row r="11" spans="1:7" s="30" customFormat="1" ht="15" customHeight="1">
      <c r="A11" s="31" t="s">
        <v>58</v>
      </c>
      <c r="B11" s="29">
        <v>41906994</v>
      </c>
      <c r="C11" s="29">
        <v>36902777</v>
      </c>
      <c r="D11" s="29">
        <v>2762707</v>
      </c>
      <c r="E11" s="29">
        <v>2527168</v>
      </c>
      <c r="F11" s="29">
        <f t="shared" si="0"/>
        <v>44669701</v>
      </c>
      <c r="G11" s="29">
        <f t="shared" si="0"/>
        <v>39429945</v>
      </c>
    </row>
    <row r="12" spans="1:7" s="30" customFormat="1" ht="15" customHeight="1">
      <c r="A12" s="31" t="s">
        <v>57</v>
      </c>
      <c r="B12" s="29">
        <v>52888397</v>
      </c>
      <c r="C12" s="29">
        <v>52888397</v>
      </c>
      <c r="D12" s="29">
        <v>619207</v>
      </c>
      <c r="E12" s="29">
        <v>619207</v>
      </c>
      <c r="F12" s="29">
        <f t="shared" si="0"/>
        <v>53507604</v>
      </c>
      <c r="G12" s="29">
        <f t="shared" si="0"/>
        <v>53507604</v>
      </c>
    </row>
    <row r="13" spans="1:7" s="30" customFormat="1" ht="15" customHeight="1">
      <c r="A13" s="30" t="s">
        <v>11</v>
      </c>
      <c r="B13" s="29">
        <v>39258929</v>
      </c>
      <c r="C13" s="29">
        <v>39258928</v>
      </c>
      <c r="D13" s="29">
        <v>2452595</v>
      </c>
      <c r="E13" s="29">
        <v>2452595</v>
      </c>
      <c r="F13" s="29">
        <f t="shared" si="0"/>
        <v>41711524</v>
      </c>
      <c r="G13" s="29">
        <f t="shared" si="0"/>
        <v>41711523</v>
      </c>
    </row>
    <row r="14" spans="1:7" s="30" customFormat="1" ht="15" customHeight="1">
      <c r="A14" s="30" t="s">
        <v>12</v>
      </c>
      <c r="B14" s="29">
        <v>11680522</v>
      </c>
      <c r="C14" s="29">
        <v>11680522</v>
      </c>
      <c r="D14" s="29"/>
      <c r="E14" s="29"/>
      <c r="F14" s="29">
        <f t="shared" si="0"/>
        <v>11680522</v>
      </c>
      <c r="G14" s="29">
        <f t="shared" si="0"/>
        <v>11680522</v>
      </c>
    </row>
    <row r="15" spans="2:7" s="30" customFormat="1" ht="12.75">
      <c r="B15" s="29"/>
      <c r="C15" s="29"/>
      <c r="D15" s="29"/>
      <c r="E15" s="29"/>
      <c r="F15" s="29"/>
      <c r="G15" s="29"/>
    </row>
    <row r="16" spans="1:7" s="30" customFormat="1" ht="12.75">
      <c r="A16" s="30" t="s">
        <v>1</v>
      </c>
      <c r="B16" s="55">
        <f>SUM(B7:B14)</f>
        <v>264110054</v>
      </c>
      <c r="C16" s="55">
        <f>SUM(C7:C14)</f>
        <v>257953915</v>
      </c>
      <c r="D16" s="55">
        <f>SUM(D7:D14)</f>
        <v>15387955</v>
      </c>
      <c r="E16" s="55">
        <f>SUM(E7:E14)</f>
        <v>14731442</v>
      </c>
      <c r="F16" s="29">
        <f t="shared" si="0"/>
        <v>279498009</v>
      </c>
      <c r="G16" s="29">
        <f t="shared" si="0"/>
        <v>272685357</v>
      </c>
    </row>
    <row r="17" s="30" customFormat="1" ht="12.75"/>
    <row r="18" spans="1:7" s="30" customFormat="1" ht="14.25" customHeight="1">
      <c r="A18" s="30" t="s">
        <v>24</v>
      </c>
      <c r="B18" s="55">
        <v>6786206</v>
      </c>
      <c r="C18" s="55">
        <v>6717748</v>
      </c>
      <c r="D18" s="55">
        <v>19611</v>
      </c>
      <c r="E18" s="55">
        <v>10000</v>
      </c>
      <c r="F18" s="29">
        <f aca="true" t="shared" si="1" ref="F18:G23">SUM(B18+D18)</f>
        <v>6805817</v>
      </c>
      <c r="G18" s="29">
        <f t="shared" si="1"/>
        <v>6727748</v>
      </c>
    </row>
    <row r="19" spans="1:7" s="30" customFormat="1" ht="14.25" customHeight="1">
      <c r="A19" s="30" t="s">
        <v>25</v>
      </c>
      <c r="B19" s="55">
        <v>22787974</v>
      </c>
      <c r="C19" s="55">
        <v>22787974</v>
      </c>
      <c r="D19" s="55">
        <v>495017</v>
      </c>
      <c r="E19" s="55">
        <v>398998</v>
      </c>
      <c r="F19" s="29">
        <f t="shared" si="1"/>
        <v>23282991</v>
      </c>
      <c r="G19" s="29">
        <f t="shared" si="1"/>
        <v>23186972</v>
      </c>
    </row>
    <row r="20" spans="1:7" s="30" customFormat="1" ht="14.25" customHeight="1">
      <c r="A20" s="30" t="s">
        <v>29</v>
      </c>
      <c r="B20" s="55">
        <v>3696000</v>
      </c>
      <c r="C20" s="55">
        <v>3695000</v>
      </c>
      <c r="D20" s="29"/>
      <c r="E20" s="29"/>
      <c r="F20" s="29">
        <f t="shared" si="1"/>
        <v>3696000</v>
      </c>
      <c r="G20" s="29">
        <f t="shared" si="1"/>
        <v>3695000</v>
      </c>
    </row>
    <row r="21" spans="1:7" s="30" customFormat="1" ht="14.25" customHeight="1">
      <c r="A21" s="30" t="s">
        <v>30</v>
      </c>
      <c r="B21" s="55">
        <v>2762100</v>
      </c>
      <c r="C21" s="55">
        <v>2726925</v>
      </c>
      <c r="D21" s="29"/>
      <c r="E21" s="29"/>
      <c r="F21" s="29">
        <f t="shared" si="1"/>
        <v>2762100</v>
      </c>
      <c r="G21" s="29">
        <f t="shared" si="1"/>
        <v>2726925</v>
      </c>
    </row>
    <row r="22" spans="1:7" s="30" customFormat="1" ht="14.25" customHeight="1">
      <c r="A22" s="30" t="s">
        <v>31</v>
      </c>
      <c r="B22" s="29">
        <v>6107000</v>
      </c>
      <c r="C22" s="55">
        <v>6100670</v>
      </c>
      <c r="D22" s="29"/>
      <c r="E22" s="29"/>
      <c r="F22" s="29">
        <f t="shared" si="1"/>
        <v>6107000</v>
      </c>
      <c r="G22" s="29">
        <f t="shared" si="1"/>
        <v>6100670</v>
      </c>
    </row>
    <row r="23" spans="1:7" s="30" customFormat="1" ht="14.25" customHeight="1">
      <c r="A23" s="30" t="s">
        <v>32</v>
      </c>
      <c r="B23" s="29">
        <v>37354072</v>
      </c>
      <c r="C23" s="55">
        <v>36304918</v>
      </c>
      <c r="D23" s="29"/>
      <c r="E23" s="29"/>
      <c r="F23" s="29">
        <f t="shared" si="1"/>
        <v>37354072</v>
      </c>
      <c r="G23" s="29">
        <f t="shared" si="1"/>
        <v>36304918</v>
      </c>
    </row>
    <row r="24" spans="2:5" s="30" customFormat="1" ht="12.75">
      <c r="B24" s="29"/>
      <c r="C24" s="29"/>
      <c r="D24" s="29"/>
      <c r="E24" s="29"/>
    </row>
    <row r="25" spans="2:7" s="30" customFormat="1" ht="12.75">
      <c r="B25" s="29">
        <f aca="true" t="shared" si="2" ref="B25:G25">B16+B18+B19+B20+B21+B22+B23</f>
        <v>343603406</v>
      </c>
      <c r="C25" s="29">
        <f t="shared" si="2"/>
        <v>336287150</v>
      </c>
      <c r="D25" s="29">
        <f t="shared" si="2"/>
        <v>15902583</v>
      </c>
      <c r="E25" s="29">
        <f t="shared" si="2"/>
        <v>15140440</v>
      </c>
      <c r="F25" s="29">
        <f t="shared" si="2"/>
        <v>359505989</v>
      </c>
      <c r="G25" s="29">
        <f t="shared" si="2"/>
        <v>351427590</v>
      </c>
    </row>
    <row r="26" s="30" customFormat="1" ht="12.75"/>
    <row r="27" spans="6:7" ht="12.75">
      <c r="F27" s="19">
        <f>SUM(F7+F8+F9+F10+F11+F12+F13+F14+F18+F19+F20+F21+F22+F23)</f>
        <v>359505989</v>
      </c>
      <c r="G27" s="19">
        <f>SUM(G7+G8+G9+G10+G11+G12+G13+G14+G18+G19+G20+G21+G22+G23)</f>
        <v>351427590</v>
      </c>
    </row>
    <row r="29" ht="12.75">
      <c r="A29" t="s">
        <v>68</v>
      </c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7109375" style="6" customWidth="1"/>
    <col min="2" max="2" width="5.7109375" style="2" customWidth="1"/>
    <col min="3" max="3" width="44.57421875" style="6" customWidth="1"/>
    <col min="4" max="4" width="18.00390625" style="6" customWidth="1"/>
    <col min="5" max="5" width="17.57421875" style="6" customWidth="1"/>
    <col min="6" max="6" width="13.57421875" style="6" customWidth="1"/>
    <col min="7" max="7" width="7.00390625" style="6" customWidth="1"/>
    <col min="8" max="8" width="13.140625" style="6" customWidth="1"/>
    <col min="9" max="9" width="11.28125" style="6" customWidth="1"/>
    <col min="10" max="10" width="20.57421875" style="6" customWidth="1"/>
    <col min="11" max="11" width="21.00390625" style="6" customWidth="1"/>
    <col min="12" max="12" width="12.7109375" style="6" customWidth="1"/>
    <col min="13" max="16384" width="9.140625" style="6" customWidth="1"/>
  </cols>
  <sheetData>
    <row r="1" spans="1:6" ht="15.75">
      <c r="A1" s="5"/>
      <c r="B1" s="72" t="s">
        <v>2</v>
      </c>
      <c r="C1" s="72"/>
      <c r="D1" s="72"/>
      <c r="E1" s="72"/>
      <c r="F1" s="72"/>
    </row>
    <row r="2" spans="2:6" s="2" customFormat="1" ht="15.75">
      <c r="B2" s="72" t="s">
        <v>5</v>
      </c>
      <c r="C2" s="72"/>
      <c r="D2" s="72"/>
      <c r="E2" s="72"/>
      <c r="F2" s="72"/>
    </row>
    <row r="3" spans="2:6" s="2" customFormat="1" ht="15.75">
      <c r="B3" s="72" t="s">
        <v>67</v>
      </c>
      <c r="C3" s="72"/>
      <c r="D3" s="72"/>
      <c r="E3" s="72"/>
      <c r="F3" s="72"/>
    </row>
    <row r="4" spans="2:6" s="2" customFormat="1" ht="15.75" hidden="1">
      <c r="B4" s="72"/>
      <c r="C4" s="72"/>
      <c r="D4" s="72"/>
      <c r="E4" s="72"/>
      <c r="F4" s="72"/>
    </row>
    <row r="5" spans="2:6" s="2" customFormat="1" ht="15.75">
      <c r="B5" s="72" t="s">
        <v>7</v>
      </c>
      <c r="C5" s="72"/>
      <c r="D5" s="72"/>
      <c r="E5" s="72"/>
      <c r="F5" s="72"/>
    </row>
    <row r="6" spans="2:6" s="2" customFormat="1" ht="15.75">
      <c r="B6" s="4"/>
      <c r="C6" s="4"/>
      <c r="D6" s="4"/>
      <c r="E6" s="4"/>
      <c r="F6" s="4"/>
    </row>
    <row r="7" spans="2:6" ht="15.75">
      <c r="B7" s="3"/>
      <c r="C7" s="3"/>
      <c r="D7" s="3"/>
      <c r="E7" s="3"/>
      <c r="F7" s="39" t="s">
        <v>6</v>
      </c>
    </row>
    <row r="8" spans="2:6" ht="47.25">
      <c r="B8" s="7" t="s">
        <v>4</v>
      </c>
      <c r="C8" s="7" t="s">
        <v>3</v>
      </c>
      <c r="D8" s="8" t="s">
        <v>66</v>
      </c>
      <c r="E8" s="8" t="s">
        <v>69</v>
      </c>
      <c r="F8" s="8" t="s">
        <v>0</v>
      </c>
    </row>
    <row r="9" spans="2:10" ht="31.5">
      <c r="B9" s="20">
        <v>1</v>
      </c>
      <c r="C9" s="9" t="s">
        <v>8</v>
      </c>
      <c r="D9" s="65">
        <f>'свод 2017'!F20</f>
        <v>3696000</v>
      </c>
      <c r="E9" s="65">
        <f>'свод 2017'!G20</f>
        <v>3695000</v>
      </c>
      <c r="F9" s="32">
        <f>E9/D9*100</f>
        <v>99.97294372294373</v>
      </c>
      <c r="H9" s="62"/>
      <c r="I9" s="5"/>
      <c r="J9" s="28"/>
    </row>
    <row r="10" spans="2:11" ht="15.75">
      <c r="B10" s="21">
        <v>2</v>
      </c>
      <c r="C10" s="23" t="s">
        <v>47</v>
      </c>
      <c r="D10" s="65">
        <f>'свод 2017'!F7</f>
        <v>23300480</v>
      </c>
      <c r="E10" s="65">
        <f>'свод 2017'!G7</f>
        <v>23202134</v>
      </c>
      <c r="F10" s="32">
        <f>E10/D10*100</f>
        <v>99.57792285824155</v>
      </c>
      <c r="H10" s="62"/>
      <c r="I10" s="5"/>
      <c r="J10" s="29"/>
      <c r="K10" s="29"/>
    </row>
    <row r="11" spans="2:11" ht="15.75">
      <c r="B11" s="21">
        <v>3</v>
      </c>
      <c r="C11" s="23" t="s">
        <v>46</v>
      </c>
      <c r="D11" s="65">
        <f>'свод 2017'!F8</f>
        <v>36914039</v>
      </c>
      <c r="E11" s="65">
        <f>'свод 2017'!G8</f>
        <v>35565044</v>
      </c>
      <c r="F11" s="32">
        <f aca="true" t="shared" si="0" ref="F11:F22">E11/D11*100</f>
        <v>96.34557735608395</v>
      </c>
      <c r="H11" s="5"/>
      <c r="I11" s="5"/>
      <c r="J11" s="29"/>
      <c r="K11" s="29"/>
    </row>
    <row r="12" spans="2:11" ht="15.75">
      <c r="B12" s="21">
        <v>4</v>
      </c>
      <c r="C12" s="23" t="s">
        <v>45</v>
      </c>
      <c r="D12" s="65">
        <f>'свод 2017'!F9</f>
        <v>45667371</v>
      </c>
      <c r="E12" s="65">
        <f>'свод 2017'!G9</f>
        <v>45570985</v>
      </c>
      <c r="F12" s="32">
        <f t="shared" si="0"/>
        <v>99.78893902169231</v>
      </c>
      <c r="H12" s="5"/>
      <c r="I12" s="5"/>
      <c r="J12" s="29"/>
      <c r="K12" s="29"/>
    </row>
    <row r="13" spans="2:11" ht="15.75">
      <c r="B13" s="21">
        <v>5</v>
      </c>
      <c r="C13" s="22" t="s">
        <v>49</v>
      </c>
      <c r="D13" s="65">
        <f>'свод 2017'!F10</f>
        <v>22046768</v>
      </c>
      <c r="E13" s="65">
        <f>'свод 2017'!G10</f>
        <v>22017600</v>
      </c>
      <c r="F13" s="32">
        <f t="shared" si="0"/>
        <v>99.86769942877794</v>
      </c>
      <c r="H13" s="5"/>
      <c r="I13" s="5"/>
      <c r="J13" s="29"/>
      <c r="K13" s="29"/>
    </row>
    <row r="14" spans="2:11" ht="15.75">
      <c r="B14" s="20">
        <v>6</v>
      </c>
      <c r="C14" s="22" t="s">
        <v>50</v>
      </c>
      <c r="D14" s="65">
        <f>'свод 2017'!F11</f>
        <v>44669701</v>
      </c>
      <c r="E14" s="65">
        <f>'свод 2017'!G11</f>
        <v>39429945</v>
      </c>
      <c r="F14" s="32">
        <f t="shared" si="0"/>
        <v>88.26999983724986</v>
      </c>
      <c r="H14" s="5"/>
      <c r="I14" s="5"/>
      <c r="J14" s="29"/>
      <c r="K14" s="29"/>
    </row>
    <row r="15" spans="2:11" ht="15.75">
      <c r="B15" s="20">
        <v>7</v>
      </c>
      <c r="C15" s="22" t="s">
        <v>48</v>
      </c>
      <c r="D15" s="65">
        <f>'свод 2017'!F12</f>
        <v>53507604</v>
      </c>
      <c r="E15" s="65">
        <f>'свод 2017'!G12</f>
        <v>53507604</v>
      </c>
      <c r="F15" s="32">
        <f t="shared" si="0"/>
        <v>100</v>
      </c>
      <c r="H15" s="5"/>
      <c r="I15" s="5"/>
      <c r="J15" s="29"/>
      <c r="K15" s="29"/>
    </row>
    <row r="16" spans="2:11" ht="30">
      <c r="B16" s="20">
        <v>8</v>
      </c>
      <c r="C16" s="23" t="s">
        <v>20</v>
      </c>
      <c r="D16" s="65">
        <f>'свод 2017'!F13</f>
        <v>41711524</v>
      </c>
      <c r="E16" s="65">
        <f>'свод 2017'!G13</f>
        <v>41711523</v>
      </c>
      <c r="F16" s="32">
        <f t="shared" si="0"/>
        <v>99.999997602581</v>
      </c>
      <c r="H16" s="5"/>
      <c r="I16" s="5"/>
      <c r="J16" s="29"/>
      <c r="K16" s="29"/>
    </row>
    <row r="17" spans="2:11" ht="15.75">
      <c r="B17" s="21">
        <v>9</v>
      </c>
      <c r="C17" s="22" t="s">
        <v>63</v>
      </c>
      <c r="D17" s="65">
        <f>'свод 2017'!F14</f>
        <v>11680522</v>
      </c>
      <c r="E17" s="65">
        <f>'свод 2017'!G14</f>
        <v>11680522</v>
      </c>
      <c r="F17" s="32">
        <f t="shared" si="0"/>
        <v>100</v>
      </c>
      <c r="H17" s="5"/>
      <c r="I17" s="5"/>
      <c r="J17" s="29"/>
      <c r="K17" s="29"/>
    </row>
    <row r="18" spans="2:11" ht="15.75">
      <c r="B18" s="21">
        <v>10</v>
      </c>
      <c r="C18" s="22" t="s">
        <v>22</v>
      </c>
      <c r="D18" s="65">
        <f>'свод 2017'!F18</f>
        <v>6805817</v>
      </c>
      <c r="E18" s="65">
        <f>'свод 2017'!G18</f>
        <v>6727748</v>
      </c>
      <c r="F18" s="32">
        <f t="shared" si="0"/>
        <v>98.85290774054019</v>
      </c>
      <c r="H18" s="5"/>
      <c r="I18" s="5"/>
      <c r="J18" s="29"/>
      <c r="K18" s="29"/>
    </row>
    <row r="19" spans="2:11" ht="38.25" customHeight="1">
      <c r="B19" s="21">
        <v>11</v>
      </c>
      <c r="C19" s="48" t="s">
        <v>54</v>
      </c>
      <c r="D19" s="65">
        <f>'свод 2017'!F19</f>
        <v>23282991</v>
      </c>
      <c r="E19" s="65">
        <f>'свод 2017'!G19</f>
        <v>23186972</v>
      </c>
      <c r="F19" s="32">
        <f t="shared" si="0"/>
        <v>99.58760023572573</v>
      </c>
      <c r="H19" s="5"/>
      <c r="I19" s="5"/>
      <c r="J19" s="29"/>
      <c r="K19" s="29"/>
    </row>
    <row r="20" spans="2:11" ht="30">
      <c r="B20" s="21">
        <v>12</v>
      </c>
      <c r="C20" s="24" t="s">
        <v>26</v>
      </c>
      <c r="D20" s="65">
        <f>'свод 2017'!F21</f>
        <v>2762100</v>
      </c>
      <c r="E20" s="65">
        <f>'свод 2017'!G21</f>
        <v>2726925</v>
      </c>
      <c r="F20" s="32">
        <f t="shared" si="0"/>
        <v>98.72651243618985</v>
      </c>
      <c r="H20" s="5"/>
      <c r="I20" s="5"/>
      <c r="J20" s="30"/>
      <c r="K20" s="30"/>
    </row>
    <row r="21" spans="2:11" ht="30">
      <c r="B21" s="21">
        <v>13</v>
      </c>
      <c r="C21" s="24" t="s">
        <v>28</v>
      </c>
      <c r="D21" s="65">
        <f>'свод 2017'!F22</f>
        <v>6107000</v>
      </c>
      <c r="E21" s="65">
        <f>'свод 2017'!G22</f>
        <v>6100670</v>
      </c>
      <c r="F21" s="32">
        <f>E21/D21*100</f>
        <v>99.89634845259539</v>
      </c>
      <c r="H21" s="5"/>
      <c r="I21" s="5"/>
      <c r="J21" s="29"/>
      <c r="K21" s="29"/>
    </row>
    <row r="22" spans="2:11" ht="30">
      <c r="B22" s="21">
        <v>14</v>
      </c>
      <c r="C22" s="24" t="s">
        <v>27</v>
      </c>
      <c r="D22" s="65">
        <f>'свод 2017'!F23</f>
        <v>37354072</v>
      </c>
      <c r="E22" s="65">
        <f>'свод 2017'!G23</f>
        <v>36304918</v>
      </c>
      <c r="F22" s="32">
        <f t="shared" si="0"/>
        <v>97.19132628967466</v>
      </c>
      <c r="H22" s="5"/>
      <c r="I22" s="5"/>
      <c r="J22" s="29"/>
      <c r="K22" s="29"/>
    </row>
    <row r="23" spans="2:11" ht="15.75">
      <c r="B23" s="11"/>
      <c r="C23" s="27" t="s">
        <v>1</v>
      </c>
      <c r="D23" s="66">
        <f>SUM(D9:D22)</f>
        <v>359505989</v>
      </c>
      <c r="E23" s="66">
        <f>SUM(E9:E22)</f>
        <v>351427590</v>
      </c>
      <c r="F23" s="32">
        <f>E23/D23*100</f>
        <v>97.75291671149323</v>
      </c>
      <c r="H23" s="64"/>
      <c r="I23" s="64"/>
      <c r="J23" s="29"/>
      <c r="K23" s="29"/>
    </row>
    <row r="24" spans="1:11" s="15" customFormat="1" ht="12.75">
      <c r="A24" s="6"/>
      <c r="B24" s="12"/>
      <c r="C24" s="13"/>
      <c r="D24" s="43"/>
      <c r="E24" s="44"/>
      <c r="F24" s="14"/>
      <c r="J24" s="29"/>
      <c r="K24" s="29"/>
    </row>
    <row r="25" spans="2:11" s="15" customFormat="1" ht="12.75">
      <c r="B25" s="12"/>
      <c r="C25" s="16"/>
      <c r="D25" s="16"/>
      <c r="E25" s="14"/>
      <c r="F25" s="14"/>
      <c r="J25" s="29"/>
      <c r="K25" s="29"/>
    </row>
    <row r="26" spans="1:11" ht="12.75">
      <c r="A26" s="15"/>
      <c r="B26" s="3"/>
      <c r="C26" s="16"/>
      <c r="D26" s="16"/>
      <c r="E26" s="3"/>
      <c r="F26" s="3"/>
      <c r="J26" s="29"/>
      <c r="K26" s="29"/>
    </row>
    <row r="27" spans="2:11" ht="15.75">
      <c r="B27" s="17"/>
      <c r="C27" s="16"/>
      <c r="D27" s="16"/>
      <c r="E27" s="72"/>
      <c r="F27" s="72"/>
      <c r="J27" s="30"/>
      <c r="K27" s="30"/>
    </row>
    <row r="28" spans="2:11" ht="15.75">
      <c r="B28" s="17"/>
      <c r="C28" s="17"/>
      <c r="D28" s="17"/>
      <c r="E28" s="17"/>
      <c r="F28" s="17"/>
      <c r="J28" s="29"/>
      <c r="K28" s="29"/>
    </row>
    <row r="29" spans="2:6" ht="15.75">
      <c r="B29" s="17"/>
      <c r="C29" s="17"/>
      <c r="D29" s="17"/>
      <c r="E29" s="17"/>
      <c r="F29" s="17"/>
    </row>
    <row r="30" spans="2:6" ht="15.75">
      <c r="B30" s="17"/>
      <c r="C30" s="17"/>
      <c r="D30" s="17"/>
      <c r="E30" s="72"/>
      <c r="F30" s="72"/>
    </row>
    <row r="31" spans="2:6" ht="15.75">
      <c r="B31" s="73"/>
      <c r="C31" s="73"/>
      <c r="D31" s="17"/>
      <c r="E31" s="17"/>
      <c r="F31" s="17"/>
    </row>
    <row r="32" spans="3:6" ht="12.75">
      <c r="C32" s="1"/>
      <c r="D32" s="1"/>
      <c r="E32" s="1"/>
      <c r="F32" s="1"/>
    </row>
  </sheetData>
  <sheetProtection/>
  <mergeCells count="8">
    <mergeCell ref="E30:F30"/>
    <mergeCell ref="B31:C31"/>
    <mergeCell ref="B1:F1"/>
    <mergeCell ref="B2:F2"/>
    <mergeCell ref="B3:F3"/>
    <mergeCell ref="B4:F4"/>
    <mergeCell ref="B5:F5"/>
    <mergeCell ref="E27:F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3.8515625" style="0" customWidth="1"/>
    <col min="2" max="2" width="16.57421875" style="0" customWidth="1"/>
    <col min="3" max="3" width="16.57421875" style="0" bestFit="1" customWidth="1"/>
    <col min="4" max="5" width="15.57421875" style="0" bestFit="1" customWidth="1"/>
    <col min="6" max="7" width="16.57421875" style="0" bestFit="1" customWidth="1"/>
  </cols>
  <sheetData>
    <row r="2" ht="12.75">
      <c r="F2" s="18"/>
    </row>
    <row r="3" spans="6:7" ht="12.75">
      <c r="F3" s="18"/>
      <c r="G3" s="25"/>
    </row>
    <row r="4" spans="6:7" ht="12.75">
      <c r="F4" s="18"/>
      <c r="G4" s="19">
        <f>SUM(G2:G3)</f>
        <v>0</v>
      </c>
    </row>
    <row r="5" spans="2:7" ht="12.75">
      <c r="B5" s="74" t="s">
        <v>13</v>
      </c>
      <c r="C5" s="74"/>
      <c r="D5" s="74" t="s">
        <v>14</v>
      </c>
      <c r="E5" s="74"/>
      <c r="F5" s="74" t="s">
        <v>1</v>
      </c>
      <c r="G5" s="74"/>
    </row>
    <row r="6" spans="1:7" ht="12.75">
      <c r="A6" s="26"/>
      <c r="B6" s="18" t="s">
        <v>15</v>
      </c>
      <c r="C6" s="18" t="s">
        <v>42</v>
      </c>
      <c r="D6" s="18" t="s">
        <v>15</v>
      </c>
      <c r="E6" s="18" t="s">
        <v>42</v>
      </c>
      <c r="F6" s="18" t="s">
        <v>15</v>
      </c>
      <c r="G6" s="18" t="s">
        <v>42</v>
      </c>
    </row>
    <row r="7" spans="1:7" s="30" customFormat="1" ht="15" customHeight="1">
      <c r="A7" s="28" t="s">
        <v>62</v>
      </c>
      <c r="B7" s="29">
        <v>21640965.24</v>
      </c>
      <c r="C7" s="29">
        <v>4275055.48</v>
      </c>
      <c r="D7" s="29">
        <v>1663645.3</v>
      </c>
      <c r="E7" s="29">
        <v>210172.89</v>
      </c>
      <c r="F7" s="29">
        <f>SUM(B7+D7)</f>
        <v>23304610.54</v>
      </c>
      <c r="G7" s="29">
        <f>SUM(C7+E7)</f>
        <v>4485228.37</v>
      </c>
    </row>
    <row r="8" spans="1:7" s="30" customFormat="1" ht="15" customHeight="1">
      <c r="A8" s="28" t="s">
        <v>61</v>
      </c>
      <c r="B8" s="29">
        <v>30002872.91</v>
      </c>
      <c r="C8" s="29">
        <v>6199681.88</v>
      </c>
      <c r="D8" s="29">
        <v>3669674.15</v>
      </c>
      <c r="E8" s="29">
        <v>648173.08</v>
      </c>
      <c r="F8" s="29">
        <f>SUM(B8+D8)</f>
        <v>33672547.06</v>
      </c>
      <c r="G8" s="29">
        <f>SUM(C8+E8)</f>
        <v>6847854.96</v>
      </c>
    </row>
    <row r="9" spans="1:7" s="30" customFormat="1" ht="15" customHeight="1">
      <c r="A9" s="28" t="s">
        <v>60</v>
      </c>
      <c r="B9" s="29">
        <v>43489258.5</v>
      </c>
      <c r="C9" s="29">
        <v>9234782.61</v>
      </c>
      <c r="D9" s="29">
        <v>2962386.73</v>
      </c>
      <c r="E9" s="29">
        <v>344872.66</v>
      </c>
      <c r="F9" s="29">
        <f aca="true" t="shared" si="0" ref="F9:G16">SUM(B9+D9)</f>
        <v>46451645.23</v>
      </c>
      <c r="G9" s="29">
        <f t="shared" si="0"/>
        <v>9579655.27</v>
      </c>
    </row>
    <row r="10" spans="1:7" s="30" customFormat="1" ht="15" customHeight="1">
      <c r="A10" s="31" t="s">
        <v>59</v>
      </c>
      <c r="B10" s="29">
        <v>21348019.7</v>
      </c>
      <c r="C10" s="29">
        <v>4318574.81</v>
      </c>
      <c r="D10" s="29">
        <v>1561268</v>
      </c>
      <c r="E10" s="29">
        <v>159614.55</v>
      </c>
      <c r="F10" s="29">
        <f t="shared" si="0"/>
        <v>22909287.7</v>
      </c>
      <c r="G10" s="29">
        <f t="shared" si="0"/>
        <v>4478189.359999999</v>
      </c>
    </row>
    <row r="11" spans="1:7" s="30" customFormat="1" ht="15" customHeight="1">
      <c r="A11" s="31" t="s">
        <v>58</v>
      </c>
      <c r="B11" s="29">
        <v>43665249.98</v>
      </c>
      <c r="C11" s="29">
        <v>6959768.31</v>
      </c>
      <c r="D11" s="29">
        <v>2927738.94</v>
      </c>
      <c r="E11" s="29">
        <v>334394.04</v>
      </c>
      <c r="F11" s="29">
        <f t="shared" si="0"/>
        <v>46592988.919999994</v>
      </c>
      <c r="G11" s="29">
        <f t="shared" si="0"/>
        <v>7294162.35</v>
      </c>
    </row>
    <row r="12" spans="1:7" s="30" customFormat="1" ht="15" customHeight="1">
      <c r="A12" s="31" t="s">
        <v>57</v>
      </c>
      <c r="B12" s="29">
        <v>53468302.89</v>
      </c>
      <c r="C12" s="29">
        <v>10523233.64</v>
      </c>
      <c r="D12" s="29">
        <v>153600</v>
      </c>
      <c r="E12" s="29">
        <v>31122</v>
      </c>
      <c r="F12" s="29">
        <f t="shared" si="0"/>
        <v>53621902.89</v>
      </c>
      <c r="G12" s="29">
        <f t="shared" si="0"/>
        <v>10554355.64</v>
      </c>
    </row>
    <row r="13" spans="1:7" s="30" customFormat="1" ht="15" customHeight="1">
      <c r="A13" s="30" t="s">
        <v>11</v>
      </c>
      <c r="B13" s="29">
        <v>35487900</v>
      </c>
      <c r="C13" s="29">
        <v>7910600</v>
      </c>
      <c r="D13" s="29">
        <v>2438400</v>
      </c>
      <c r="E13" s="29">
        <v>427614.97</v>
      </c>
      <c r="F13" s="29">
        <f t="shared" si="0"/>
        <v>37926300</v>
      </c>
      <c r="G13" s="29">
        <f t="shared" si="0"/>
        <v>8338214.97</v>
      </c>
    </row>
    <row r="14" spans="1:7" s="30" customFormat="1" ht="15" customHeight="1">
      <c r="A14" s="30" t="s">
        <v>12</v>
      </c>
      <c r="B14" s="29">
        <v>13090368.44</v>
      </c>
      <c r="C14" s="29">
        <v>3211378.72</v>
      </c>
      <c r="D14" s="29"/>
      <c r="E14" s="29"/>
      <c r="F14" s="29">
        <f t="shared" si="0"/>
        <v>13090368.44</v>
      </c>
      <c r="G14" s="29">
        <f t="shared" si="0"/>
        <v>3211378.72</v>
      </c>
    </row>
    <row r="15" spans="2:7" s="30" customFormat="1" ht="12.75">
      <c r="B15" s="29"/>
      <c r="C15" s="58"/>
      <c r="D15" s="58"/>
      <c r="E15" s="29"/>
      <c r="F15" s="29"/>
      <c r="G15" s="29"/>
    </row>
    <row r="16" spans="1:7" s="30" customFormat="1" ht="12.75">
      <c r="A16" s="30" t="s">
        <v>1</v>
      </c>
      <c r="B16" s="58">
        <f>SUM(B7:B14)</f>
        <v>262192937.66000003</v>
      </c>
      <c r="C16" s="58">
        <f>SUM(C7:C14)</f>
        <v>52633075.449999996</v>
      </c>
      <c r="D16" s="58">
        <f>SUM(D7:D14)</f>
        <v>15376713.12</v>
      </c>
      <c r="E16" s="58">
        <f>SUM(E7:E14)</f>
        <v>2155964.19</v>
      </c>
      <c r="F16" s="29">
        <f t="shared" si="0"/>
        <v>277569650.78000003</v>
      </c>
      <c r="G16" s="29">
        <f t="shared" si="0"/>
        <v>54789039.63999999</v>
      </c>
    </row>
    <row r="17" s="30" customFormat="1" ht="12.75"/>
    <row r="18" spans="1:7" s="30" customFormat="1" ht="14.25" customHeight="1">
      <c r="A18" s="30" t="s">
        <v>24</v>
      </c>
      <c r="B18" s="29">
        <v>7497258.1</v>
      </c>
      <c r="C18" s="58">
        <v>1489907.34</v>
      </c>
      <c r="D18" s="29"/>
      <c r="E18" s="29"/>
      <c r="F18" s="29">
        <f aca="true" t="shared" si="1" ref="F18:G23">SUM(B18+D18)</f>
        <v>7497258.1</v>
      </c>
      <c r="G18" s="29">
        <f t="shared" si="1"/>
        <v>1489907.34</v>
      </c>
    </row>
    <row r="19" spans="1:7" s="30" customFormat="1" ht="14.25" customHeight="1">
      <c r="A19" s="30" t="s">
        <v>25</v>
      </c>
      <c r="B19" s="29">
        <v>24628000</v>
      </c>
      <c r="C19" s="58">
        <v>6289737.34</v>
      </c>
      <c r="D19" s="29">
        <v>312832.52</v>
      </c>
      <c r="E19" s="29">
        <v>41520.2</v>
      </c>
      <c r="F19" s="29">
        <f t="shared" si="1"/>
        <v>24940832.52</v>
      </c>
      <c r="G19" s="29">
        <f t="shared" si="1"/>
        <v>6331257.54</v>
      </c>
    </row>
    <row r="20" spans="1:7" s="30" customFormat="1" ht="14.25" customHeight="1">
      <c r="A20" s="30" t="s">
        <v>30</v>
      </c>
      <c r="B20" s="29">
        <v>2867100</v>
      </c>
      <c r="C20" s="58">
        <v>484554.07</v>
      </c>
      <c r="D20" s="29"/>
      <c r="E20" s="29"/>
      <c r="F20" s="29">
        <f t="shared" si="1"/>
        <v>2867100</v>
      </c>
      <c r="G20" s="29">
        <f t="shared" si="1"/>
        <v>484554.07</v>
      </c>
    </row>
    <row r="21" spans="1:7" s="30" customFormat="1" ht="14.25" customHeight="1">
      <c r="A21" s="30" t="s">
        <v>32</v>
      </c>
      <c r="B21" s="29">
        <v>40616100</v>
      </c>
      <c r="C21" s="58">
        <v>6830512.74</v>
      </c>
      <c r="D21" s="29"/>
      <c r="E21" s="29"/>
      <c r="F21" s="29">
        <f t="shared" si="1"/>
        <v>40616100</v>
      </c>
      <c r="G21" s="29">
        <f t="shared" si="1"/>
        <v>6830512.74</v>
      </c>
    </row>
    <row r="22" spans="1:7" s="30" customFormat="1" ht="14.25" customHeight="1">
      <c r="A22" s="30" t="s">
        <v>31</v>
      </c>
      <c r="B22" s="29">
        <v>6330400</v>
      </c>
      <c r="C22" s="58">
        <v>1210124.07</v>
      </c>
      <c r="D22" s="29"/>
      <c r="E22" s="29"/>
      <c r="F22" s="29">
        <f t="shared" si="1"/>
        <v>6330400</v>
      </c>
      <c r="G22" s="29">
        <f t="shared" si="1"/>
        <v>1210124.07</v>
      </c>
    </row>
    <row r="23" spans="1:7" s="30" customFormat="1" ht="14.25" customHeight="1">
      <c r="A23" s="30" t="s">
        <v>29</v>
      </c>
      <c r="B23" s="29">
        <v>3839400</v>
      </c>
      <c r="C23" s="58">
        <v>551560.79</v>
      </c>
      <c r="D23" s="29"/>
      <c r="E23" s="29"/>
      <c r="F23" s="29">
        <f t="shared" si="1"/>
        <v>3839400</v>
      </c>
      <c r="G23" s="29">
        <f t="shared" si="1"/>
        <v>551560.79</v>
      </c>
    </row>
    <row r="24" spans="2:5" s="30" customFormat="1" ht="12.75">
      <c r="B24" s="29"/>
      <c r="C24" s="29"/>
      <c r="D24" s="29"/>
      <c r="E24" s="29"/>
    </row>
    <row r="25" spans="2:7" s="30" customFormat="1" ht="12.75">
      <c r="B25" s="29">
        <f aca="true" t="shared" si="2" ref="B25:G25">B16+B18+B19+B20+B21+B22+B23</f>
        <v>347971195.76000005</v>
      </c>
      <c r="C25" s="29">
        <f t="shared" si="2"/>
        <v>69489471.8</v>
      </c>
      <c r="D25" s="29">
        <f t="shared" si="2"/>
        <v>15689545.639999999</v>
      </c>
      <c r="E25" s="29">
        <f t="shared" si="2"/>
        <v>2197484.39</v>
      </c>
      <c r="F25" s="29">
        <f t="shared" si="2"/>
        <v>363660741.40000004</v>
      </c>
      <c r="G25" s="29">
        <f t="shared" si="2"/>
        <v>71686956.19</v>
      </c>
    </row>
    <row r="26" s="30" customFormat="1" ht="12.75"/>
    <row r="27" spans="6:7" ht="12.75">
      <c r="F27" s="19">
        <f>SUM(F7+F8+F9+F10+F11+F12+F13+F14+F18+F19+F20+F21+F22+F23)</f>
        <v>363660741.4</v>
      </c>
      <c r="G27" s="19">
        <f>SUM(G7+G8+G9+G10+G11+G12+G13+G14+G18+G19+G20+G21+G22+G23)</f>
        <v>71686956.19</v>
      </c>
    </row>
    <row r="29" ht="12.75">
      <c r="A29" t="s">
        <v>68</v>
      </c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.7109375" style="6" customWidth="1"/>
    <col min="2" max="2" width="5.7109375" style="2" customWidth="1"/>
    <col min="3" max="3" width="44.57421875" style="6" customWidth="1"/>
    <col min="4" max="4" width="18.00390625" style="6" customWidth="1"/>
    <col min="5" max="5" width="17.57421875" style="6" customWidth="1"/>
    <col min="6" max="6" width="13.57421875" style="6" customWidth="1"/>
    <col min="7" max="7" width="7.00390625" style="6" customWidth="1"/>
    <col min="8" max="8" width="13.140625" style="6" customWidth="1"/>
    <col min="9" max="9" width="24.00390625" style="6" customWidth="1"/>
    <col min="10" max="10" width="20.57421875" style="6" customWidth="1"/>
    <col min="11" max="11" width="21.00390625" style="6" customWidth="1"/>
    <col min="12" max="12" width="12.7109375" style="6" customWidth="1"/>
    <col min="13" max="16384" width="9.140625" style="6" customWidth="1"/>
  </cols>
  <sheetData>
    <row r="1" spans="1:6" ht="15.75">
      <c r="A1" s="5"/>
      <c r="B1" s="72" t="s">
        <v>2</v>
      </c>
      <c r="C1" s="72"/>
      <c r="D1" s="72"/>
      <c r="E1" s="72"/>
      <c r="F1" s="72"/>
    </row>
    <row r="2" spans="2:6" s="2" customFormat="1" ht="15.75">
      <c r="B2" s="72" t="s">
        <v>5</v>
      </c>
      <c r="C2" s="72"/>
      <c r="D2" s="72"/>
      <c r="E2" s="72"/>
      <c r="F2" s="72"/>
    </row>
    <row r="3" spans="2:6" s="2" customFormat="1" ht="15.75">
      <c r="B3" s="72" t="s">
        <v>72</v>
      </c>
      <c r="C3" s="72"/>
      <c r="D3" s="72"/>
      <c r="E3" s="72"/>
      <c r="F3" s="72"/>
    </row>
    <row r="4" spans="2:6" s="2" customFormat="1" ht="15.75" hidden="1">
      <c r="B4" s="72"/>
      <c r="C4" s="72"/>
      <c r="D4" s="72"/>
      <c r="E4" s="72"/>
      <c r="F4" s="72"/>
    </row>
    <row r="5" spans="2:6" s="2" customFormat="1" ht="15.75">
      <c r="B5" s="72" t="s">
        <v>7</v>
      </c>
      <c r="C5" s="72"/>
      <c r="D5" s="72"/>
      <c r="E5" s="72"/>
      <c r="F5" s="72"/>
    </row>
    <row r="6" spans="2:6" s="2" customFormat="1" ht="15.75">
      <c r="B6" s="4"/>
      <c r="C6" s="4"/>
      <c r="D6" s="4"/>
      <c r="E6" s="4"/>
      <c r="F6" s="4"/>
    </row>
    <row r="7" spans="2:6" ht="15.75">
      <c r="B7" s="3"/>
      <c r="C7" s="3"/>
      <c r="D7" s="3"/>
      <c r="E7" s="3"/>
      <c r="F7" s="39" t="s">
        <v>6</v>
      </c>
    </row>
    <row r="8" spans="2:6" ht="47.25">
      <c r="B8" s="7" t="s">
        <v>4</v>
      </c>
      <c r="C8" s="7" t="s">
        <v>3</v>
      </c>
      <c r="D8" s="8" t="s">
        <v>73</v>
      </c>
      <c r="E8" s="8" t="s">
        <v>74</v>
      </c>
      <c r="F8" s="8" t="s">
        <v>0</v>
      </c>
    </row>
    <row r="9" spans="2:10" ht="15.75">
      <c r="B9" s="20">
        <v>1</v>
      </c>
      <c r="C9" s="23" t="s">
        <v>47</v>
      </c>
      <c r="D9" s="65">
        <f>'свод 2018'!F7</f>
        <v>23304610.54</v>
      </c>
      <c r="E9" s="65">
        <f>'свод 2018'!G7</f>
        <v>4485228.37</v>
      </c>
      <c r="F9" s="32">
        <f>E9/D9*100</f>
        <v>19.246098802215812</v>
      </c>
      <c r="H9" s="62"/>
      <c r="I9" s="28"/>
      <c r="J9" s="28"/>
    </row>
    <row r="10" spans="2:11" ht="15.75">
      <c r="B10" s="21">
        <v>2</v>
      </c>
      <c r="C10" s="23" t="s">
        <v>46</v>
      </c>
      <c r="D10" s="65">
        <f>'свод 2018'!F8</f>
        <v>33672547.06</v>
      </c>
      <c r="E10" s="65">
        <f>'свод 2018'!G8</f>
        <v>6847854.96</v>
      </c>
      <c r="F10" s="32">
        <f>E10/D10*100</f>
        <v>20.336611150317893</v>
      </c>
      <c r="H10" s="62"/>
      <c r="I10" s="28"/>
      <c r="J10" s="29"/>
      <c r="K10" s="29"/>
    </row>
    <row r="11" spans="2:11" ht="15.75">
      <c r="B11" s="21">
        <v>3</v>
      </c>
      <c r="C11" s="23" t="s">
        <v>45</v>
      </c>
      <c r="D11" s="65">
        <f>'свод 2018'!F9</f>
        <v>46451645.23</v>
      </c>
      <c r="E11" s="65">
        <f>'свод 2018'!G9</f>
        <v>9579655.27</v>
      </c>
      <c r="F11" s="32">
        <f aca="true" t="shared" si="0" ref="F11:F22">E11/D11*100</f>
        <v>20.62285463209631</v>
      </c>
      <c r="H11" s="5"/>
      <c r="I11" s="28"/>
      <c r="J11" s="29"/>
      <c r="K11" s="29"/>
    </row>
    <row r="12" spans="2:11" ht="15.75">
      <c r="B12" s="21">
        <v>4</v>
      </c>
      <c r="C12" s="22" t="s">
        <v>49</v>
      </c>
      <c r="D12" s="65">
        <f>'свод 2018'!F10</f>
        <v>22909287.7</v>
      </c>
      <c r="E12" s="65">
        <f>'свод 2018'!G10</f>
        <v>4478189.359999999</v>
      </c>
      <c r="F12" s="32">
        <f t="shared" si="0"/>
        <v>19.547484053814557</v>
      </c>
      <c r="H12" s="5"/>
      <c r="I12" s="31"/>
      <c r="J12" s="29"/>
      <c r="K12" s="29"/>
    </row>
    <row r="13" spans="2:11" ht="15.75">
      <c r="B13" s="21">
        <v>5</v>
      </c>
      <c r="C13" s="22" t="s">
        <v>50</v>
      </c>
      <c r="D13" s="65">
        <f>'свод 2018'!F11</f>
        <v>46592988.919999994</v>
      </c>
      <c r="E13" s="65">
        <f>'свод 2018'!G11</f>
        <v>7294162.35</v>
      </c>
      <c r="F13" s="32">
        <f t="shared" si="0"/>
        <v>15.655064246949369</v>
      </c>
      <c r="H13" s="5"/>
      <c r="I13" s="31"/>
      <c r="J13" s="29"/>
      <c r="K13" s="29"/>
    </row>
    <row r="14" spans="2:11" ht="15.75">
      <c r="B14" s="20">
        <v>6</v>
      </c>
      <c r="C14" s="22" t="s">
        <v>48</v>
      </c>
      <c r="D14" s="65">
        <f>'свод 2018'!F12</f>
        <v>53621902.89</v>
      </c>
      <c r="E14" s="65">
        <f>'свод 2018'!G12</f>
        <v>10554355.64</v>
      </c>
      <c r="F14" s="32">
        <f t="shared" si="0"/>
        <v>19.682918865544945</v>
      </c>
      <c r="H14" s="5"/>
      <c r="I14" s="31"/>
      <c r="J14" s="29"/>
      <c r="K14" s="29"/>
    </row>
    <row r="15" spans="2:11" ht="30">
      <c r="B15" s="20">
        <v>7</v>
      </c>
      <c r="C15" s="23" t="s">
        <v>20</v>
      </c>
      <c r="D15" s="65">
        <f>'свод 2018'!F13</f>
        <v>37926300</v>
      </c>
      <c r="E15" s="65">
        <f>'свод 2018'!G13</f>
        <v>8338214.97</v>
      </c>
      <c r="F15" s="32">
        <f t="shared" si="0"/>
        <v>21.985310905624857</v>
      </c>
      <c r="H15" s="5"/>
      <c r="I15" s="30"/>
      <c r="J15" s="29"/>
      <c r="K15" s="29"/>
    </row>
    <row r="16" spans="2:11" ht="15.75">
      <c r="B16" s="20">
        <v>8</v>
      </c>
      <c r="C16" s="22" t="s">
        <v>63</v>
      </c>
      <c r="D16" s="65">
        <f>'свод 2018'!F14</f>
        <v>13090368.44</v>
      </c>
      <c r="E16" s="65">
        <f>'свод 2018'!G14</f>
        <v>3211378.72</v>
      </c>
      <c r="F16" s="32">
        <f t="shared" si="0"/>
        <v>24.532378402635704</v>
      </c>
      <c r="H16" s="5"/>
      <c r="I16" s="30"/>
      <c r="J16" s="29"/>
      <c r="K16" s="29"/>
    </row>
    <row r="17" spans="2:11" ht="15.75">
      <c r="B17" s="21">
        <v>9</v>
      </c>
      <c r="C17" s="22" t="s">
        <v>22</v>
      </c>
      <c r="D17" s="65">
        <f>'свод 2018'!F18</f>
        <v>7497258.1</v>
      </c>
      <c r="E17" s="65">
        <f>'свод 2018'!G18</f>
        <v>1489907.34</v>
      </c>
      <c r="F17" s="32">
        <f t="shared" si="0"/>
        <v>19.872696392831937</v>
      </c>
      <c r="H17" s="5"/>
      <c r="I17" s="30"/>
      <c r="J17" s="29"/>
      <c r="K17" s="29"/>
    </row>
    <row r="18" spans="2:11" ht="45">
      <c r="B18" s="21">
        <v>10</v>
      </c>
      <c r="C18" s="48" t="s">
        <v>54</v>
      </c>
      <c r="D18" s="65">
        <f>'свод 2018'!F19</f>
        <v>24940832.52</v>
      </c>
      <c r="E18" s="65">
        <f>'свод 2018'!G19</f>
        <v>6331257.54</v>
      </c>
      <c r="F18" s="32">
        <f t="shared" si="0"/>
        <v>25.385109077345263</v>
      </c>
      <c r="H18" s="5"/>
      <c r="I18" s="30"/>
      <c r="J18" s="29"/>
      <c r="K18" s="29"/>
    </row>
    <row r="19" spans="2:11" ht="30">
      <c r="B19" s="21"/>
      <c r="C19" s="24" t="s">
        <v>26</v>
      </c>
      <c r="D19" s="65">
        <f>'свод 2018'!F20</f>
        <v>2867100</v>
      </c>
      <c r="E19" s="65">
        <f>'свод 2018'!G20</f>
        <v>484554.07</v>
      </c>
      <c r="F19" s="32">
        <f t="shared" si="0"/>
        <v>16.900494227616754</v>
      </c>
      <c r="H19" s="5"/>
      <c r="I19" s="30"/>
      <c r="J19" s="29"/>
      <c r="K19" s="29"/>
    </row>
    <row r="20" spans="2:11" ht="38.25" customHeight="1">
      <c r="B20" s="21">
        <v>11</v>
      </c>
      <c r="C20" s="24" t="s">
        <v>27</v>
      </c>
      <c r="D20" s="65">
        <f>'свод 2018'!F21</f>
        <v>40616100</v>
      </c>
      <c r="E20" s="65">
        <f>'свод 2018'!G21</f>
        <v>6830512.74</v>
      </c>
      <c r="F20" s="32">
        <f t="shared" si="0"/>
        <v>16.81725409381994</v>
      </c>
      <c r="H20" s="5"/>
      <c r="I20" s="30"/>
      <c r="J20" s="29"/>
      <c r="K20" s="29"/>
    </row>
    <row r="21" spans="2:11" ht="30">
      <c r="B21" s="21">
        <v>13</v>
      </c>
      <c r="C21" s="24" t="s">
        <v>28</v>
      </c>
      <c r="D21" s="65">
        <f>'свод 2018'!F22</f>
        <v>6330400</v>
      </c>
      <c r="E21" s="65">
        <f>'свод 2018'!G22</f>
        <v>1210124.07</v>
      </c>
      <c r="F21" s="32">
        <f>E21/D21*100</f>
        <v>19.116075919373184</v>
      </c>
      <c r="H21" s="5"/>
      <c r="I21" s="30"/>
      <c r="J21" s="29"/>
      <c r="K21" s="29"/>
    </row>
    <row r="22" spans="2:11" ht="31.5">
      <c r="B22" s="21">
        <v>14</v>
      </c>
      <c r="C22" s="9" t="s">
        <v>8</v>
      </c>
      <c r="D22" s="65">
        <f>'свод 2018'!F23</f>
        <v>3839400</v>
      </c>
      <c r="E22" s="65">
        <f>'свод 2018'!G23</f>
        <v>551560.79</v>
      </c>
      <c r="F22" s="32">
        <f t="shared" si="0"/>
        <v>14.365806896910977</v>
      </c>
      <c r="H22" s="5"/>
      <c r="I22" s="30"/>
      <c r="J22" s="29"/>
      <c r="K22" s="29"/>
    </row>
    <row r="23" spans="2:11" ht="15.75">
      <c r="B23" s="11"/>
      <c r="C23" s="69" t="s">
        <v>1</v>
      </c>
      <c r="D23" s="70">
        <f>'свод 2018'!F25</f>
        <v>363660741.40000004</v>
      </c>
      <c r="E23" s="70">
        <f>'свод 2018'!G25</f>
        <v>71686956.19</v>
      </c>
      <c r="F23" s="71">
        <f>E23/D23*100</f>
        <v>19.712591442789154</v>
      </c>
      <c r="H23" s="68"/>
      <c r="I23" s="30"/>
      <c r="J23" s="29"/>
      <c r="K23" s="29"/>
    </row>
    <row r="24" spans="1:11" s="15" customFormat="1" ht="12.75">
      <c r="A24" s="6"/>
      <c r="B24" s="12"/>
      <c r="C24" s="13"/>
      <c r="D24" s="43"/>
      <c r="E24" s="44"/>
      <c r="F24" s="14"/>
      <c r="I24" s="30"/>
      <c r="J24" s="29"/>
      <c r="K24" s="29"/>
    </row>
    <row r="25" spans="2:11" s="15" customFormat="1" ht="12.75">
      <c r="B25" s="12"/>
      <c r="C25" s="16"/>
      <c r="D25" s="16"/>
      <c r="E25" s="14"/>
      <c r="F25" s="14"/>
      <c r="J25" s="29"/>
      <c r="K25" s="29"/>
    </row>
    <row r="26" spans="2:11" ht="15.75">
      <c r="B26" s="17"/>
      <c r="C26" s="16"/>
      <c r="D26" s="16"/>
      <c r="E26" s="72"/>
      <c r="F26" s="72"/>
      <c r="J26" s="30"/>
      <c r="K26" s="30"/>
    </row>
    <row r="27" spans="2:11" ht="15.75">
      <c r="B27" s="17"/>
      <c r="C27" s="17"/>
      <c r="D27" s="17"/>
      <c r="E27" s="17"/>
      <c r="F27" s="17"/>
      <c r="J27" s="29"/>
      <c r="K27" s="29"/>
    </row>
    <row r="28" spans="2:6" ht="15.75">
      <c r="B28" s="17"/>
      <c r="C28" s="17"/>
      <c r="D28" s="17"/>
      <c r="E28" s="17"/>
      <c r="F28" s="17"/>
    </row>
    <row r="29" spans="2:6" ht="15.75">
      <c r="B29" s="17"/>
      <c r="C29" s="17"/>
      <c r="D29" s="17"/>
      <c r="E29" s="72"/>
      <c r="F29" s="72"/>
    </row>
    <row r="30" spans="2:6" ht="15.75">
      <c r="B30" s="73"/>
      <c r="C30" s="73"/>
      <c r="D30" s="17"/>
      <c r="E30" s="17"/>
      <c r="F30" s="17"/>
    </row>
    <row r="31" spans="3:6" ht="12.75">
      <c r="C31" s="1"/>
      <c r="D31" s="1"/>
      <c r="E31" s="1"/>
      <c r="F31" s="1"/>
    </row>
  </sheetData>
  <sheetProtection/>
  <mergeCells count="8">
    <mergeCell ref="E29:F29"/>
    <mergeCell ref="B30:C30"/>
    <mergeCell ref="B1:F1"/>
    <mergeCell ref="B2:F2"/>
    <mergeCell ref="B3:F3"/>
    <mergeCell ref="B4:F4"/>
    <mergeCell ref="B5:F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44.57421875" style="3" customWidth="1"/>
    <col min="4" max="4" width="17.00390625" style="3" customWidth="1"/>
    <col min="5" max="5" width="17.57421875" style="3" customWidth="1"/>
    <col min="6" max="6" width="13.57421875" style="3" customWidth="1"/>
    <col min="7" max="7" width="7.8515625" style="3" customWidth="1"/>
    <col min="8" max="8" width="21.8515625" style="3" customWidth="1"/>
    <col min="9" max="9" width="18.421875" style="3" customWidth="1"/>
    <col min="10" max="10" width="18.140625" style="17" customWidth="1"/>
    <col min="11" max="16384" width="9.140625" style="3" customWidth="1"/>
  </cols>
  <sheetData>
    <row r="1" spans="2:6" ht="15.75">
      <c r="B1" s="72" t="s">
        <v>2</v>
      </c>
      <c r="C1" s="72"/>
      <c r="D1" s="72"/>
      <c r="E1" s="72"/>
      <c r="F1" s="72"/>
    </row>
    <row r="2" spans="2:6" ht="15.75">
      <c r="B2" s="72" t="s">
        <v>75</v>
      </c>
      <c r="C2" s="72"/>
      <c r="D2" s="72"/>
      <c r="E2" s="72"/>
      <c r="F2" s="72"/>
    </row>
    <row r="3" spans="2:6" ht="15.75">
      <c r="B3" s="72" t="s">
        <v>70</v>
      </c>
      <c r="C3" s="72"/>
      <c r="D3" s="72"/>
      <c r="E3" s="72"/>
      <c r="F3" s="72"/>
    </row>
    <row r="4" spans="2:6" ht="15.75" hidden="1">
      <c r="B4" s="72"/>
      <c r="C4" s="72"/>
      <c r="D4" s="72"/>
      <c r="E4" s="72"/>
      <c r="F4" s="72"/>
    </row>
    <row r="5" spans="2:6" ht="15.75">
      <c r="B5" s="72" t="s">
        <v>7</v>
      </c>
      <c r="C5" s="72"/>
      <c r="D5" s="72"/>
      <c r="E5" s="72"/>
      <c r="F5" s="72"/>
    </row>
    <row r="6" spans="2:6" ht="15.75">
      <c r="B6" s="4"/>
      <c r="C6" s="4"/>
      <c r="D6" s="4"/>
      <c r="E6" s="4"/>
      <c r="F6" s="4"/>
    </row>
    <row r="7" ht="15.75">
      <c r="F7" s="39" t="s">
        <v>6</v>
      </c>
    </row>
    <row r="8" spans="2:10" s="41" customFormat="1" ht="48" customHeight="1">
      <c r="B8" s="40" t="s">
        <v>4</v>
      </c>
      <c r="C8" s="40" t="s">
        <v>3</v>
      </c>
      <c r="D8" s="40" t="s">
        <v>65</v>
      </c>
      <c r="E8" s="40" t="s">
        <v>71</v>
      </c>
      <c r="F8" s="40" t="s">
        <v>0</v>
      </c>
      <c r="J8" s="67"/>
    </row>
    <row r="9" spans="2:11" ht="31.5">
      <c r="B9" s="21">
        <v>1</v>
      </c>
      <c r="C9" s="47" t="s">
        <v>8</v>
      </c>
      <c r="D9" s="59">
        <v>3696</v>
      </c>
      <c r="E9" s="59">
        <v>3695</v>
      </c>
      <c r="F9" s="61">
        <f>E9/D9*100</f>
        <v>99.97294372294373</v>
      </c>
      <c r="H9" s="28"/>
      <c r="I9" s="29"/>
      <c r="J9" s="29"/>
      <c r="K9" s="38"/>
    </row>
    <row r="10" spans="2:11" ht="15.75">
      <c r="B10" s="21">
        <v>2</v>
      </c>
      <c r="C10" s="48" t="s">
        <v>47</v>
      </c>
      <c r="D10" s="59">
        <v>23300.5</v>
      </c>
      <c r="E10" s="60">
        <v>23202.1</v>
      </c>
      <c r="F10" s="61">
        <f>E10/D10*100</f>
        <v>99.57769146584836</v>
      </c>
      <c r="H10" s="28"/>
      <c r="I10" s="29"/>
      <c r="J10" s="29"/>
      <c r="K10" s="38"/>
    </row>
    <row r="11" spans="2:11" ht="15.75">
      <c r="B11" s="21">
        <v>3</v>
      </c>
      <c r="C11" s="48" t="s">
        <v>46</v>
      </c>
      <c r="D11" s="59">
        <v>36914</v>
      </c>
      <c r="E11" s="59">
        <v>35565</v>
      </c>
      <c r="F11" s="61">
        <f aca="true" t="shared" si="0" ref="F11:F22">E11/D11*100</f>
        <v>96.34555995015441</v>
      </c>
      <c r="H11" s="28"/>
      <c r="I11" s="29"/>
      <c r="J11" s="29"/>
      <c r="K11" s="38"/>
    </row>
    <row r="12" spans="2:11" ht="15.75">
      <c r="B12" s="21">
        <v>4</v>
      </c>
      <c r="C12" s="48" t="s">
        <v>45</v>
      </c>
      <c r="D12" s="60">
        <v>45667.4</v>
      </c>
      <c r="E12" s="59">
        <v>45571</v>
      </c>
      <c r="F12" s="61">
        <f t="shared" si="0"/>
        <v>99.78890849927957</v>
      </c>
      <c r="H12" s="31"/>
      <c r="I12" s="29"/>
      <c r="J12" s="29"/>
      <c r="K12" s="38"/>
    </row>
    <row r="13" spans="2:11" ht="15.75">
      <c r="B13" s="21">
        <v>5</v>
      </c>
      <c r="C13" s="49" t="s">
        <v>49</v>
      </c>
      <c r="D13" s="60">
        <v>22046.8</v>
      </c>
      <c r="E13" s="60">
        <v>22017.6</v>
      </c>
      <c r="F13" s="61">
        <f t="shared" si="0"/>
        <v>99.86755447502586</v>
      </c>
      <c r="H13" s="31"/>
      <c r="I13" s="29"/>
      <c r="J13" s="29"/>
      <c r="K13" s="38"/>
    </row>
    <row r="14" spans="2:11" ht="15.75">
      <c r="B14" s="21">
        <v>6</v>
      </c>
      <c r="C14" s="49" t="s">
        <v>50</v>
      </c>
      <c r="D14" s="60">
        <v>44669.7</v>
      </c>
      <c r="E14" s="59">
        <v>39430</v>
      </c>
      <c r="F14" s="61">
        <f t="shared" si="0"/>
        <v>88.27012493927651</v>
      </c>
      <c r="H14" s="31"/>
      <c r="I14" s="29"/>
      <c r="J14" s="29"/>
      <c r="K14" s="38"/>
    </row>
    <row r="15" spans="2:11" ht="15.75">
      <c r="B15" s="21">
        <v>7</v>
      </c>
      <c r="C15" s="49" t="s">
        <v>48</v>
      </c>
      <c r="D15" s="59">
        <v>53507.6</v>
      </c>
      <c r="E15" s="60">
        <v>53507.6</v>
      </c>
      <c r="F15" s="61">
        <f t="shared" si="0"/>
        <v>100</v>
      </c>
      <c r="H15" s="30"/>
      <c r="I15" s="29"/>
      <c r="J15" s="29"/>
      <c r="K15" s="38"/>
    </row>
    <row r="16" spans="2:11" ht="30">
      <c r="B16" s="21">
        <v>8</v>
      </c>
      <c r="C16" s="48" t="s">
        <v>20</v>
      </c>
      <c r="D16" s="59">
        <v>41711.5</v>
      </c>
      <c r="E16" s="60">
        <v>41711.5</v>
      </c>
      <c r="F16" s="61">
        <f t="shared" si="0"/>
        <v>100</v>
      </c>
      <c r="H16" s="30"/>
      <c r="I16" s="29"/>
      <c r="J16" s="29"/>
      <c r="K16" s="38"/>
    </row>
    <row r="17" spans="2:11" ht="15.75">
      <c r="B17" s="21">
        <v>9</v>
      </c>
      <c r="C17" s="49" t="s">
        <v>51</v>
      </c>
      <c r="D17" s="60">
        <v>11680.5</v>
      </c>
      <c r="E17" s="60">
        <v>11680.5</v>
      </c>
      <c r="F17" s="61">
        <f t="shared" si="0"/>
        <v>100</v>
      </c>
      <c r="H17" s="30"/>
      <c r="I17" s="29"/>
      <c r="J17" s="29"/>
      <c r="K17" s="38"/>
    </row>
    <row r="18" spans="2:11" ht="15.75">
      <c r="B18" s="21">
        <v>10</v>
      </c>
      <c r="C18" s="49" t="s">
        <v>22</v>
      </c>
      <c r="D18" s="60">
        <v>6805.8</v>
      </c>
      <c r="E18" s="60">
        <v>6727.8</v>
      </c>
      <c r="F18" s="61">
        <f t="shared" si="0"/>
        <v>98.85391871638896</v>
      </c>
      <c r="H18" s="30"/>
      <c r="I18" s="29"/>
      <c r="J18" s="29"/>
      <c r="K18" s="38"/>
    </row>
    <row r="19" spans="2:11" ht="45">
      <c r="B19" s="21">
        <v>11</v>
      </c>
      <c r="C19" s="48" t="s">
        <v>54</v>
      </c>
      <c r="D19" s="59">
        <v>23283</v>
      </c>
      <c r="E19" s="59">
        <v>23187</v>
      </c>
      <c r="F19" s="61">
        <f t="shared" si="0"/>
        <v>99.5876819997423</v>
      </c>
      <c r="H19" s="30"/>
      <c r="I19" s="30"/>
      <c r="J19" s="30"/>
      <c r="K19" s="38"/>
    </row>
    <row r="20" spans="2:11" ht="30">
      <c r="B20" s="21">
        <v>12</v>
      </c>
      <c r="C20" s="50" t="s">
        <v>26</v>
      </c>
      <c r="D20" s="59">
        <v>2762.1</v>
      </c>
      <c r="E20" s="60">
        <v>2726.9</v>
      </c>
      <c r="F20" s="61">
        <f t="shared" si="0"/>
        <v>98.72560732775787</v>
      </c>
      <c r="H20" s="30"/>
      <c r="I20" s="29"/>
      <c r="J20" s="29"/>
      <c r="K20" s="38"/>
    </row>
    <row r="21" spans="2:11" ht="30">
      <c r="B21" s="21">
        <v>13</v>
      </c>
      <c r="C21" s="50" t="s">
        <v>28</v>
      </c>
      <c r="D21" s="59">
        <v>6107</v>
      </c>
      <c r="E21" s="60">
        <v>6100.7</v>
      </c>
      <c r="F21" s="61">
        <f>E21/D21*100</f>
        <v>99.89683969215653</v>
      </c>
      <c r="H21" s="30"/>
      <c r="I21" s="29"/>
      <c r="J21" s="29"/>
      <c r="K21" s="38"/>
    </row>
    <row r="22" spans="2:11" ht="30">
      <c r="B22" s="21">
        <v>14</v>
      </c>
      <c r="C22" s="50" t="s">
        <v>27</v>
      </c>
      <c r="D22" s="60">
        <v>37354.1</v>
      </c>
      <c r="E22" s="60">
        <v>36304.9</v>
      </c>
      <c r="F22" s="61">
        <f t="shared" si="0"/>
        <v>97.19120524922299</v>
      </c>
      <c r="H22" s="30"/>
      <c r="I22" s="29"/>
      <c r="J22" s="29"/>
      <c r="K22" s="38"/>
    </row>
    <row r="23" spans="2:11" ht="17.25" customHeight="1">
      <c r="B23" s="42"/>
      <c r="C23" s="51" t="s">
        <v>1</v>
      </c>
      <c r="D23" s="61">
        <f>SUM(D9:D22)</f>
        <v>359505.99999999994</v>
      </c>
      <c r="E23" s="61">
        <f>SUM(E9:E22)</f>
        <v>351427.6000000001</v>
      </c>
      <c r="F23" s="61">
        <f>E23/D23*100</f>
        <v>97.75291650208902</v>
      </c>
      <c r="H23" s="30"/>
      <c r="I23" s="29"/>
      <c r="J23" s="29"/>
      <c r="K23" s="38"/>
    </row>
    <row r="24" spans="2:11" ht="15">
      <c r="B24" s="12"/>
      <c r="C24" s="13"/>
      <c r="D24" s="52"/>
      <c r="E24" s="53"/>
      <c r="F24" s="54"/>
      <c r="H24" s="30"/>
      <c r="I24" s="29"/>
      <c r="J24" s="29"/>
      <c r="K24" s="38"/>
    </row>
    <row r="25" spans="2:11" ht="15">
      <c r="B25" s="12"/>
      <c r="C25" s="16"/>
      <c r="D25" s="52"/>
      <c r="E25" s="53"/>
      <c r="F25" s="53"/>
      <c r="H25" s="29"/>
      <c r="I25" s="29"/>
      <c r="J25" s="29"/>
      <c r="K25" s="38"/>
    </row>
    <row r="26" spans="3:10" ht="12.75">
      <c r="C26" s="16"/>
      <c r="D26" s="16"/>
      <c r="H26" s="29"/>
      <c r="I26" s="30"/>
      <c r="J26" s="30"/>
    </row>
    <row r="27" spans="2:10" ht="15.75">
      <c r="B27" s="17"/>
      <c r="C27" s="16"/>
      <c r="D27" s="16"/>
      <c r="E27" s="72"/>
      <c r="F27" s="72"/>
      <c r="H27" s="29"/>
      <c r="I27" s="29"/>
      <c r="J27" s="29"/>
    </row>
    <row r="28" spans="2:6" ht="15.75">
      <c r="B28" s="17"/>
      <c r="C28" s="17"/>
      <c r="D28" s="17"/>
      <c r="E28" s="17"/>
      <c r="F28" s="17"/>
    </row>
    <row r="29" spans="2:6" ht="15.75">
      <c r="B29" s="17"/>
      <c r="C29" s="17"/>
      <c r="D29" s="17"/>
      <c r="E29" s="17"/>
      <c r="F29" s="17"/>
    </row>
    <row r="30" spans="2:6" ht="15.75">
      <c r="B30" s="17"/>
      <c r="C30" s="17"/>
      <c r="D30" s="17"/>
      <c r="E30" s="72"/>
      <c r="F30" s="72"/>
    </row>
    <row r="31" spans="2:6" ht="15.75">
      <c r="B31" s="73"/>
      <c r="C31" s="73"/>
      <c r="D31" s="17"/>
      <c r="E31" s="17"/>
      <c r="F31" s="17"/>
    </row>
    <row r="32" spans="3:6" ht="15.75">
      <c r="C32" s="14"/>
      <c r="D32" s="14"/>
      <c r="E32" s="14"/>
      <c r="F32" s="14"/>
    </row>
  </sheetData>
  <sheetProtection/>
  <mergeCells count="8">
    <mergeCell ref="E30:F30"/>
    <mergeCell ref="B31:C31"/>
    <mergeCell ref="B1:F1"/>
    <mergeCell ref="B2:F2"/>
    <mergeCell ref="B3:F3"/>
    <mergeCell ref="B4:F4"/>
    <mergeCell ref="B5:F5"/>
    <mergeCell ref="E27:F27"/>
  </mergeCells>
  <printOptions/>
  <pageMargins left="0.75" right="0.24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РайАдм - Бугаев Кирилл Иванович</cp:lastModifiedBy>
  <cp:lastPrinted>2016-11-15T08:33:00Z</cp:lastPrinted>
  <dcterms:created xsi:type="dcterms:W3CDTF">1996-10-08T23:32:33Z</dcterms:created>
  <dcterms:modified xsi:type="dcterms:W3CDTF">2018-11-02T07:17:33Z</dcterms:modified>
  <cp:category/>
  <cp:version/>
  <cp:contentType/>
  <cp:contentStatus/>
</cp:coreProperties>
</file>